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865" tabRatio="889" activeTab="0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<sst xmlns="http://schemas.openxmlformats.org/spreadsheetml/2006/main" count="859" uniqueCount="208">
  <si>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</si>
  <si>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</si>
  <si>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</si>
  <si>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</si>
  <si>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</si>
  <si>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</si>
  <si>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</si>
  <si>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</si>
  <si>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</si>
  <si>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</si>
  <si>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</si>
  <si>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</si>
  <si>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</si>
  <si>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</si>
  <si>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</si>
  <si>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</si>
  <si>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</si>
  <si>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</si>
  <si>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</si>
  <si>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</si>
  <si>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</si>
  <si>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</si>
  <si>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</si>
  <si>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</si>
  <si>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</si>
  <si>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</si>
  <si>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</si>
  <si>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</si>
  <si>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</si>
  <si>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</si>
  <si>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</si>
  <si>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</si>
  <si>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</si>
  <si>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</si>
  <si>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</si>
  <si>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</si>
  <si>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</si>
  <si>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</si>
  <si>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</si>
  <si>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</si>
  <si>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</si>
  <si>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</si>
  <si>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</si>
  <si>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</si>
  <si>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</si>
  <si>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</si>
  <si>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</si>
  <si>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</si>
  <si>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</si>
  <si>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</si>
  <si>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</si>
  <si>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</si>
  <si>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</si>
  <si>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</si>
  <si>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</si>
  <si>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</si>
  <si>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</si>
  <si>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</si>
  <si>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</si>
  <si>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</si>
  <si>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</si>
  <si>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</si>
  <si>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</si>
  <si>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</si>
  <si>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</si>
  <si>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</si>
  <si>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</si>
  <si>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</si>
  <si>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</si>
  <si>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</si>
  <si>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</si>
  <si>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</si>
  <si>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</si>
  <si>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</si>
  <si>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</si>
  <si>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</si>
  <si>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</si>
  <si>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</si>
  <si>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</si>
  <si>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</si>
  <si>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</si>
  <si>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</si>
  <si>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</si>
  <si>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</si>
  <si>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</si>
  <si>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</si>
  <si>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</si>
  <si>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</si>
  <si>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</si>
  <si>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</si>
  <si>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</si>
  <si>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</si>
  <si>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</si>
  <si>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</si>
  <si>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</si>
  <si>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</si>
  <si>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</si>
  <si>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</si>
  <si>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</si>
  <si>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</si>
  <si>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</si>
  <si>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</si>
  <si>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</si>
  <si>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</si>
  <si>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 xml:space="preserve"> …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</si>
  <si>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</si>
  <si>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</si>
  <si>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</si>
  <si>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</si>
  <si>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</si>
  <si>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</si>
  <si>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</si>
  <si>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</si>
  <si>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</si>
  <si>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</si>
  <si>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</si>
  <si>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</si>
  <si>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</si>
  <si>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</si>
  <si>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</si>
  <si>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</si>
  <si>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</si>
  <si>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</si>
  <si>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</si>
  <si>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</si>
  <si>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</si>
  <si>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</si>
  <si>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</si>
  <si>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</si>
  <si>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</si>
  <si>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</si>
  <si>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Program: ŠIRE JAVNE POTREBE- IZNAD MINIMALNOG STANDARDA</t>
  </si>
  <si>
    <t>PROGRAM: MINIMALNI FINANCIJSKI STANDARD-decentralizirana sredstva</t>
  </si>
  <si>
    <t>2021.</t>
  </si>
  <si>
    <t>Ukupno prihodi i primici za 2021.</t>
  </si>
  <si>
    <t>Procjena 2021</t>
  </si>
  <si>
    <t>3-1-2-1-1</t>
  </si>
  <si>
    <t>3-1-2-1-5</t>
  </si>
  <si>
    <t>Procjena 2021.</t>
  </si>
  <si>
    <t>Vlastiti prihodi/311</t>
  </si>
  <si>
    <t>Knjige, …</t>
  </si>
  <si>
    <t>MANIFESTACIJE ODGOJA I ŠKOLSTVA/ obljetnice i sl.</t>
  </si>
  <si>
    <t>POMOĆNICI U NASTAVI/GRAD</t>
  </si>
  <si>
    <t>UREĐENJE OKOLIŠA ŠKOLA</t>
  </si>
  <si>
    <t>KUPNJA OPREME ZA OŠ</t>
  </si>
  <si>
    <t>EU PROJEKTI OŠ</t>
  </si>
  <si>
    <t>DIOKLECIJANOVA ŠKRINJICA</t>
  </si>
  <si>
    <t>1. Rashodi prema opsegu djelatnosti*</t>
  </si>
  <si>
    <t>PRIJEDLOG FINANCIJSKOG PLANA PRORAČUNSKOG KORISNIKA  ZA 2020. TE PROJEKCIJA ZA 2021 I 2022.GODINU</t>
  </si>
  <si>
    <t>UNIJETI PROCJENE ZA 2021. I 2022. NA RAZINI SKUPINE (DRUGA RAZINA)</t>
  </si>
  <si>
    <t>*OPSEG DJELATNOSTI ZA ŠK.GOD. 2019./2020.</t>
  </si>
  <si>
    <t>3. Prijevoz učenika/razina stvarnog troška</t>
  </si>
  <si>
    <t>2. Energenti /razina stvarng troška</t>
  </si>
  <si>
    <t>4. Zdravstveni pregledi/razina stvarnog troška</t>
  </si>
  <si>
    <t>3-1-2-1-4</t>
  </si>
  <si>
    <t>6.</t>
  </si>
  <si>
    <t>Aktivnost: Osnovno obrazovanje-rashodi za zaposlene iz državnog proračuna   3-1-2-1-6</t>
  </si>
  <si>
    <t>Brojčana oznaka i naziv aktivnosti: 3-1-2-2-1</t>
  </si>
  <si>
    <t xml:space="preserve">PRODUŽENI BORAVAK </t>
  </si>
  <si>
    <t>Prihodi za posebne namjene-UPLATE RODITELJA 431</t>
  </si>
  <si>
    <t>Brojčana oznaka i naziv aktivnosti: 3-1-2-2-2</t>
  </si>
  <si>
    <t>IZVANNASTAVNE I IZVANŠKOLSKE AKTIVNOSTI (uplate Županije, školski list, volonteri, klubovi mladih tehničara,…)</t>
  </si>
  <si>
    <t>Brojčana oznaka i naziv aktivnosti: 3-1-2-2-3</t>
  </si>
  <si>
    <t>Brojčana oznaka i naziv aktivnosti: 3-1-2-2-6</t>
  </si>
  <si>
    <t>Brojčana oznaka i naziv aktivnosti: 3-1-2-2-17</t>
  </si>
  <si>
    <t>Brojčana oznaka i naziv aktivnosti: 3-1-2-2-21</t>
  </si>
  <si>
    <t>Brojčana oznaka i naziv aktivnosti: 3-1-2-2-7</t>
  </si>
  <si>
    <t>Brojčana oznaka i naziv aktivnosti: 3-1-2-2-11</t>
  </si>
  <si>
    <t>Brojčana oznaka i naziv aktivnosti:3-1-2-2-12</t>
  </si>
  <si>
    <t>Brojčana oznaka i naziv aktivnosti: 3-1-2-2-8</t>
  </si>
  <si>
    <t>Nabavka udžbenika i ostalog obrazovnog materijala</t>
  </si>
  <si>
    <t>Naknade građanima i kućanstvima</t>
  </si>
  <si>
    <t>Ostale naknade iz proračuna u naravi</t>
  </si>
  <si>
    <t>Knjige</t>
  </si>
  <si>
    <t>Plan 2020.</t>
  </si>
  <si>
    <t>Procjena 2022</t>
  </si>
  <si>
    <t>Procjena 2022.</t>
  </si>
  <si>
    <t>HITNE INTERVENCIJE / naknade štete od osiguranja, ostali radovi i nužni popravci u školi</t>
  </si>
  <si>
    <t>NABAVKA ŠKOLSKE LEKTIRE/300 kn po razrednom odjelu</t>
  </si>
  <si>
    <t>Brojčana oznaka i naziv aktivnosti: 3-1-2-2-9</t>
  </si>
  <si>
    <t>PRIJEVOZ UČENIKA</t>
  </si>
  <si>
    <t>Brojčana oznaka i naziv aktivnosti: 3-1-2-2-13</t>
  </si>
  <si>
    <t>PROMETNI ODGOJ I SIGURNOST U PROMETU-POLIGON</t>
  </si>
  <si>
    <t>Brojčana oznaka i naziv aktivnosti: 3-1-2-2-15</t>
  </si>
  <si>
    <t>PREHRANA UČENIKA</t>
  </si>
  <si>
    <t>Brojčana oznaka i naziv aktivnosti: 3-1-2-2-18</t>
  </si>
  <si>
    <t>BLAGO NAŠEG MARJANA</t>
  </si>
  <si>
    <t>Brojčana oznaka i naziv aktivnosti: 3-1-2-2-22</t>
  </si>
  <si>
    <t>ŠKOLSKA SHEMA VOĆA I POVRĆA</t>
  </si>
  <si>
    <t>3-1-2-3</t>
  </si>
  <si>
    <t>Brojčana oznaka i naziv aktivnosti: 3-1-2-3-1</t>
  </si>
  <si>
    <t>Brojčana oznaka i naziv aktivnosti: 3-1-2-3-2</t>
  </si>
  <si>
    <t>KAPITALNA ULAGANJA U OPREMU -DEC.</t>
  </si>
  <si>
    <t>KAPITALNA ULAGANJA U OBJEKTE -DEC.</t>
  </si>
  <si>
    <t>S POMOĆNIKOM MOGU BOLJE -/EU</t>
  </si>
  <si>
    <t>2022.</t>
  </si>
  <si>
    <t>Ukupno prihodi i primici za 2022.</t>
  </si>
  <si>
    <t>Prijedlog plana 
za 2020.</t>
  </si>
  <si>
    <t>Projekcija plana
za 2021.</t>
  </si>
  <si>
    <t>Projekcija plana 
za 2022.</t>
  </si>
  <si>
    <t>Program: KAPITALNA ULAGANJA NA OBJEKTIMA OŠ- GRAD</t>
  </si>
  <si>
    <t xml:space="preserve">Prijedlog OŠ za otvaranje nove aktivnosti:/obvezno obrazložiti </t>
  </si>
  <si>
    <t>KORISNIK PRORAČUNA- OŠ: OŠ LUČAC, OMIŠKA 27,SPLIT</t>
  </si>
  <si>
    <t>OSTALE PROGRAMSKE AKTIVNOSTI OŠ LUČAC(RASHODI NASTALI PRUŽANJEM USLUGA IZNAJMLJIVANJA ŠKOLSKOG PROSTORA I PRODAJA ŠKOLSKIH PROIZVODA)</t>
  </si>
  <si>
    <t>MARIO ŠARIĆ</t>
  </si>
  <si>
    <t>PLAN PRIHODA I PRIMITAKA OŠ LUČAC</t>
  </si>
  <si>
    <t>PRIJEDLOG FINANCIJSKOG PLANA OŠ ……LUČAC…………...  ZA 2020. I                                                                                                                                                PROJEKCIJA PLANA ZA  2021. I 2022. GODINU</t>
  </si>
  <si>
    <t>ŽUPANIJSKI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</si>
</sst>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9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u val="single"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b/>
      <sz val="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36" borderId="10" xfId="0" applyNumberFormat="1" applyFont="1" applyFill="1" applyBorder="1" applyAlignment="1" applyProtection="1">
      <alignment wrapText="1"/>
      <protection locked="0"/>
    </xf>
    <xf numFmtId="4" fontId="27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18" fillId="33" borderId="0" xfId="0" applyNumberFormat="1" applyFont="1" applyFill="1" applyAlignment="1" applyProtection="1">
      <alignment wrapText="1"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1" fontId="19" fillId="35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7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7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10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" fontId="4" fillId="0" borderId="33" xfId="0" applyNumberFormat="1" applyFont="1" applyBorder="1" applyAlignment="1">
      <alignment wrapText="1"/>
    </xf>
    <xf numFmtId="3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left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7" fillId="38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3" fontId="26" fillId="25" borderId="0" xfId="0" applyNumberFormat="1" applyFont="1" applyFill="1" applyBorder="1" applyAlignment="1" applyProtection="1">
      <alignment/>
      <protection locked="0"/>
    </xf>
    <xf numFmtId="3" fontId="2" fillId="25" borderId="0" xfId="0" applyNumberFormat="1" applyFont="1" applyFill="1" applyBorder="1" applyAlignment="1" applyProtection="1" quotePrefix="1">
      <alignment horizontal="left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7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7" xfId="0" applyNumberFormat="1" applyFont="1" applyFill="1" applyBorder="1" applyAlignment="1" applyProtection="1" quotePrefix="1">
      <alignment horizontal="left"/>
      <protection locked="0"/>
    </xf>
    <xf numFmtId="3" fontId="2" fillId="40" borderId="37" xfId="0" applyNumberFormat="1" applyFont="1" applyFill="1" applyBorder="1" applyAlignment="1" applyProtection="1" quotePrefix="1">
      <alignment horizontal="left"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4" fontId="41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40" borderId="0" xfId="0" applyNumberFormat="1" applyFont="1" applyFill="1" applyBorder="1" applyAlignment="1" applyProtection="1">
      <alignment wrapText="1"/>
      <protection locked="0"/>
    </xf>
    <xf numFmtId="4" fontId="43" fillId="40" borderId="0" xfId="0" applyNumberFormat="1" applyFont="1" applyFill="1" applyBorder="1" applyAlignment="1" applyProtection="1">
      <alignment vertical="top" wrapText="1"/>
      <protection locked="0"/>
    </xf>
    <xf numFmtId="4" fontId="42" fillId="0" borderId="0" xfId="0" applyNumberFormat="1" applyFont="1" applyAlignment="1" applyProtection="1">
      <alignment wrapText="1"/>
      <protection locked="0"/>
    </xf>
    <xf numFmtId="4" fontId="42" fillId="35" borderId="15" xfId="0" applyNumberFormat="1" applyFont="1" applyFill="1" applyBorder="1" applyAlignment="1" applyProtection="1">
      <alignment wrapText="1"/>
      <protection locked="0"/>
    </xf>
    <xf numFmtId="4" fontId="40" fillId="0" borderId="38" xfId="0" applyNumberFormat="1" applyFont="1" applyBorder="1" applyAlignment="1" applyProtection="1">
      <alignment vertical="center" wrapText="1"/>
      <protection locked="0"/>
    </xf>
    <xf numFmtId="4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40" borderId="0" xfId="0" applyNumberFormat="1" applyFont="1" applyFill="1" applyBorder="1" applyAlignment="1" applyProtection="1">
      <alignment wrapText="1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8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5" fillId="7" borderId="10" xfId="0" applyNumberFormat="1" applyFont="1" applyFill="1" applyBorder="1" applyAlignment="1" applyProtection="1">
      <alignment wrapText="1"/>
      <protection/>
    </xf>
    <xf numFmtId="1" fontId="28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4" fontId="45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5" borderId="0" xfId="0" applyNumberFormat="1" applyFont="1" applyFill="1" applyBorder="1" applyAlignment="1" applyProtection="1" quotePrefix="1">
      <alignment horizontal="left"/>
      <protection locked="0"/>
    </xf>
    <xf numFmtId="0" fontId="0" fillId="42" borderId="38" xfId="0" applyNumberFormat="1" applyFont="1" applyFill="1" applyBorder="1" applyAlignment="1" applyProtection="1">
      <alignment/>
      <protection/>
    </xf>
    <xf numFmtId="3" fontId="32" fillId="42" borderId="10" xfId="0" applyNumberFormat="1" applyFont="1" applyFill="1" applyBorder="1" applyAlignment="1" applyProtection="1">
      <alignment horizontal="right" wrapText="1"/>
      <protection/>
    </xf>
    <xf numFmtId="3" fontId="32" fillId="42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3" fontId="32" fillId="0" borderId="11" xfId="0" applyNumberFormat="1" applyFont="1" applyBorder="1" applyAlignment="1">
      <alignment horizontal="right"/>
    </xf>
    <xf numFmtId="0" fontId="32" fillId="0" borderId="38" xfId="0" applyFont="1" applyBorder="1" applyAlignment="1" quotePrefix="1">
      <alignment horizontal="left"/>
    </xf>
    <xf numFmtId="0" fontId="32" fillId="0" borderId="38" xfId="0" applyNumberFormat="1" applyFont="1" applyFill="1" applyBorder="1" applyAlignment="1" applyProtection="1">
      <alignment wrapText="1"/>
      <protection/>
    </xf>
    <xf numFmtId="0" fontId="30" fillId="0" borderId="38" xfId="0" applyNumberFormat="1" applyFont="1" applyFill="1" applyBorder="1" applyAlignment="1" applyProtection="1">
      <alignment horizontal="center"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left" wrapText="1"/>
      <protection/>
    </xf>
    <xf numFmtId="0" fontId="32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2" fillId="42" borderId="39" xfId="0" applyNumberFormat="1" applyFont="1" applyFill="1" applyBorder="1" applyAlignment="1" applyProtection="1">
      <alignment horizontal="right" wrapText="1"/>
      <protection/>
    </xf>
    <xf numFmtId="0" fontId="32" fillId="4" borderId="40" xfId="0" applyFont="1" applyFill="1" applyBorder="1" applyAlignment="1" quotePrefix="1">
      <alignment horizontal="left" wrapText="1"/>
    </xf>
    <xf numFmtId="0" fontId="32" fillId="4" borderId="40" xfId="0" applyFont="1" applyFill="1" applyBorder="1" applyAlignment="1" quotePrefix="1">
      <alignment horizontal="center" wrapText="1"/>
    </xf>
    <xf numFmtId="0" fontId="32" fillId="4" borderId="40" xfId="0" applyNumberFormat="1" applyFont="1" applyFill="1" applyBorder="1" applyAlignment="1" applyProtection="1" quotePrefix="1">
      <alignment horizontal="left"/>
      <protection/>
    </xf>
    <xf numFmtId="0" fontId="32" fillId="4" borderId="13" xfId="0" applyNumberFormat="1" applyFont="1" applyFill="1" applyBorder="1" applyAlignment="1" applyProtection="1">
      <alignment horizont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41" xfId="0" applyFont="1" applyFill="1" applyBorder="1" applyAlignment="1" quotePrefix="1">
      <alignment horizontal="left" wrapText="1"/>
    </xf>
    <xf numFmtId="3" fontId="32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 applyProtection="1">
      <alignment wrapText="1"/>
      <protection/>
    </xf>
    <xf numFmtId="0" fontId="32" fillId="40" borderId="42" xfId="0" applyNumberFormat="1" applyFont="1" applyFill="1" applyBorder="1" applyAlignment="1" applyProtection="1">
      <alignment horizontal="right" wrapText="1"/>
      <protection/>
    </xf>
    <xf numFmtId="0" fontId="32" fillId="40" borderId="39" xfId="0" applyNumberFormat="1" applyFont="1" applyFill="1" applyBorder="1" applyAlignment="1" applyProtection="1">
      <alignment horizontal="right" vertical="center" wrapText="1"/>
      <protection/>
    </xf>
    <xf numFmtId="3" fontId="32" fillId="0" borderId="39" xfId="0" applyNumberFormat="1" applyFont="1" applyBorder="1" applyAlignment="1">
      <alignment/>
    </xf>
    <xf numFmtId="3" fontId="2" fillId="25" borderId="0" xfId="0" applyNumberFormat="1" applyFont="1" applyFill="1" applyBorder="1" applyAlignment="1" applyProtection="1">
      <alignment wrapText="1"/>
      <protection locked="0"/>
    </xf>
    <xf numFmtId="4" fontId="8" fillId="25" borderId="0" xfId="0" applyNumberFormat="1" applyFont="1" applyFill="1" applyBorder="1" applyAlignment="1" applyProtection="1">
      <alignment horizontal="center" wrapText="1"/>
      <protection locked="0"/>
    </xf>
    <xf numFmtId="4" fontId="41" fillId="25" borderId="0" xfId="0" applyNumberFormat="1" applyFont="1" applyFill="1" applyBorder="1" applyAlignment="1" applyProtection="1">
      <alignment horizontal="center" wrapText="1"/>
      <protection locked="0"/>
    </xf>
    <xf numFmtId="4" fontId="8" fillId="25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7" fillId="35" borderId="0" xfId="0" applyFont="1" applyFill="1" applyAlignment="1" applyProtection="1">
      <alignment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4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3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4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3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7" fillId="34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 wrapText="1"/>
      <protection locked="0"/>
    </xf>
    <xf numFmtId="1" fontId="11" fillId="34" borderId="39" xfId="0" applyNumberFormat="1" applyFont="1" applyFill="1" applyBorder="1" applyAlignment="1" applyProtection="1">
      <alignment wrapText="1"/>
      <protection locked="0"/>
    </xf>
    <xf numFmtId="0" fontId="27" fillId="34" borderId="39" xfId="0" applyFont="1" applyFill="1" applyBorder="1" applyAlignment="1" applyProtection="1">
      <alignment/>
      <protection locked="0"/>
    </xf>
    <xf numFmtId="4" fontId="38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5" fillId="34" borderId="39" xfId="0" applyFont="1" applyFill="1" applyBorder="1" applyAlignment="1" applyProtection="1">
      <alignment/>
      <protection locked="0"/>
    </xf>
    <xf numFmtId="4" fontId="25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 locked="0"/>
    </xf>
    <xf numFmtId="1" fontId="50" fillId="34" borderId="39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/>
      <protection/>
    </xf>
    <xf numFmtId="4" fontId="39" fillId="34" borderId="1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8" fillId="41" borderId="39" xfId="0" applyNumberFormat="1" applyFont="1" applyFill="1" applyBorder="1" applyAlignment="1" applyProtection="1">
      <alignment wrapText="1"/>
      <protection locked="0"/>
    </xf>
    <xf numFmtId="3" fontId="8" fillId="41" borderId="39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39" xfId="0" applyNumberFormat="1" applyFont="1" applyBorder="1" applyAlignment="1" applyProtection="1">
      <alignment vertical="center" wrapText="1"/>
      <protection locked="0"/>
    </xf>
    <xf numFmtId="1" fontId="11" fillId="35" borderId="39" xfId="0" applyNumberFormat="1" applyFont="1" applyFill="1" applyBorder="1" applyAlignment="1" applyProtection="1">
      <alignment vertical="center" wrapText="1"/>
      <protection locked="0"/>
    </xf>
    <xf numFmtId="4" fontId="12" fillId="35" borderId="39" xfId="0" applyNumberFormat="1" applyFont="1" applyFill="1" applyBorder="1" applyAlignment="1" applyProtection="1">
      <alignment vertical="center" wrapText="1"/>
      <protection locked="0"/>
    </xf>
    <xf numFmtId="3" fontId="21" fillId="25" borderId="37" xfId="0" applyNumberFormat="1" applyFont="1" applyFill="1" applyBorder="1" applyAlignment="1" applyProtection="1" quotePrefix="1">
      <alignment horizontal="left"/>
      <protection locked="0"/>
    </xf>
    <xf numFmtId="3" fontId="8" fillId="25" borderId="37" xfId="0" applyNumberFormat="1" applyFont="1" applyFill="1" applyBorder="1" applyAlignment="1" applyProtection="1">
      <alignment horizontal="left"/>
      <protection locked="0"/>
    </xf>
    <xf numFmtId="3" fontId="8" fillId="25" borderId="37" xfId="0" applyNumberFormat="1" applyFont="1" applyFill="1" applyBorder="1" applyAlignment="1" applyProtection="1">
      <alignment wrapText="1"/>
      <protection/>
    </xf>
    <xf numFmtId="4" fontId="8" fillId="25" borderId="37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3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9" borderId="10" xfId="0" applyNumberFormat="1" applyFont="1" applyFill="1" applyBorder="1" applyAlignment="1" applyProtection="1">
      <alignment wrapText="1"/>
      <protection/>
    </xf>
    <xf numFmtId="4" fontId="44" fillId="39" borderId="10" xfId="0" applyNumberFormat="1" applyFont="1" applyFill="1" applyBorder="1" applyAlignment="1" applyProtection="1">
      <alignment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0" fontId="27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5" fillId="40" borderId="0" xfId="0" applyFont="1" applyFill="1" applyBorder="1" applyAlignment="1" applyProtection="1">
      <alignment/>
      <protection locked="0"/>
    </xf>
    <xf numFmtId="4" fontId="25" fillId="40" borderId="0" xfId="0" applyNumberFormat="1" applyFont="1" applyFill="1" applyBorder="1" applyAlignment="1" applyProtection="1">
      <alignment/>
      <protection locked="0"/>
    </xf>
    <xf numFmtId="0" fontId="46" fillId="40" borderId="0" xfId="0" applyFont="1" applyFill="1" applyAlignment="1" applyProtection="1">
      <alignment/>
      <protection locked="0"/>
    </xf>
    <xf numFmtId="4" fontId="16" fillId="40" borderId="15" xfId="0" applyNumberFormat="1" applyFont="1" applyFill="1" applyBorder="1" applyAlignment="1" applyProtection="1">
      <alignment wrapText="1"/>
      <protection locked="0"/>
    </xf>
    <xf numFmtId="4" fontId="16" fillId="40" borderId="15" xfId="0" applyNumberFormat="1" applyFont="1" applyFill="1" applyBorder="1" applyAlignment="1" applyProtection="1">
      <alignment wrapText="1"/>
      <protection/>
    </xf>
    <xf numFmtId="0" fontId="27" fillId="41" borderId="0" xfId="0" applyFont="1" applyFill="1" applyAlignment="1" applyProtection="1">
      <alignment/>
      <protection locked="0"/>
    </xf>
    <xf numFmtId="0" fontId="47" fillId="41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0" fontId="0" fillId="40" borderId="0" xfId="0" applyFont="1" applyFill="1" applyAlignment="1" applyProtection="1">
      <alignment/>
      <protection locked="0"/>
    </xf>
    <xf numFmtId="3" fontId="22" fillId="43" borderId="10" xfId="0" applyNumberFormat="1" applyFont="1" applyFill="1" applyBorder="1" applyAlignment="1" applyProtection="1" quotePrefix="1">
      <alignment horizontal="left"/>
      <protection locked="0"/>
    </xf>
    <xf numFmtId="3" fontId="2" fillId="43" borderId="10" xfId="0" applyNumberFormat="1" applyFont="1" applyFill="1" applyBorder="1" applyAlignment="1" applyProtection="1" quotePrefix="1">
      <alignment horizontal="left" wrapText="1"/>
      <protection locked="0"/>
    </xf>
    <xf numFmtId="4" fontId="9" fillId="43" borderId="10" xfId="0" applyNumberFormat="1" applyFont="1" applyFill="1" applyBorder="1" applyAlignment="1" applyProtection="1">
      <alignment/>
      <protection locked="0"/>
    </xf>
    <xf numFmtId="3" fontId="22" fillId="42" borderId="10" xfId="0" applyNumberFormat="1" applyFont="1" applyFill="1" applyBorder="1" applyAlignment="1" applyProtection="1" quotePrefix="1">
      <alignment horizontal="left"/>
      <protection locked="0"/>
    </xf>
    <xf numFmtId="3" fontId="2" fillId="42" borderId="10" xfId="0" applyNumberFormat="1" applyFont="1" applyFill="1" applyBorder="1" applyAlignment="1" applyProtection="1" quotePrefix="1">
      <alignment horizontal="left" wrapText="1"/>
      <protection locked="0"/>
    </xf>
    <xf numFmtId="4" fontId="9" fillId="42" borderId="10" xfId="0" applyNumberFormat="1" applyFont="1" applyFill="1" applyBorder="1" applyAlignment="1" applyProtection="1">
      <alignment/>
      <protection locked="0"/>
    </xf>
    <xf numFmtId="3" fontId="16" fillId="42" borderId="0" xfId="0" applyNumberFormat="1" applyFont="1" applyFill="1" applyBorder="1" applyAlignment="1" applyProtection="1">
      <alignment/>
      <protection locked="0"/>
    </xf>
    <xf numFmtId="3" fontId="1" fillId="42" borderId="0" xfId="0" applyNumberFormat="1" applyFont="1" applyFill="1" applyBorder="1" applyAlignment="1" applyProtection="1">
      <alignment/>
      <protection locked="0"/>
    </xf>
    <xf numFmtId="3" fontId="22" fillId="4" borderId="37" xfId="0" applyNumberFormat="1" applyFont="1" applyFill="1" applyBorder="1" applyAlignment="1" applyProtection="1" quotePrefix="1">
      <alignment horizontal="left"/>
      <protection locked="0"/>
    </xf>
    <xf numFmtId="3" fontId="22" fillId="4" borderId="0" xfId="0" applyNumberFormat="1" applyFont="1" applyFill="1" applyBorder="1" applyAlignment="1" applyProtection="1" quotePrefix="1">
      <alignment horizontal="left" vertical="top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3" fontId="22" fillId="4" borderId="0" xfId="0" applyNumberFormat="1" applyFont="1" applyFill="1" applyBorder="1" applyAlignment="1" applyProtection="1">
      <alignment vertical="top"/>
      <protection locked="0"/>
    </xf>
    <xf numFmtId="4" fontId="25" fillId="4" borderId="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/>
      <protection locked="0"/>
    </xf>
    <xf numFmtId="4" fontId="50" fillId="4" borderId="1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53" fillId="0" borderId="0" xfId="0" applyNumberFormat="1" applyFont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89" fillId="40" borderId="0" xfId="0" applyFont="1" applyFill="1" applyBorder="1" applyAlignment="1" applyProtection="1">
      <alignment/>
      <protection locked="0"/>
    </xf>
    <xf numFmtId="4" fontId="51" fillId="0" borderId="0" xfId="0" applyNumberFormat="1" applyFont="1" applyAlignment="1" applyProtection="1">
      <alignment horizontal="center" wrapText="1"/>
      <protection locked="0"/>
    </xf>
    <xf numFmtId="0" fontId="42" fillId="40" borderId="0" xfId="0" applyFont="1" applyFill="1" applyAlignment="1" applyProtection="1">
      <alignment/>
      <protection locked="0"/>
    </xf>
    <xf numFmtId="0" fontId="52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1" fontId="27" fillId="40" borderId="0" xfId="0" applyNumberFormat="1" applyFont="1" applyFill="1" applyBorder="1" applyAlignment="1" applyProtection="1">
      <alignment vertical="center" wrapText="1"/>
      <protection locked="0"/>
    </xf>
    <xf numFmtId="0" fontId="21" fillId="4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vertical="center" wrapText="1"/>
      <protection/>
    </xf>
    <xf numFmtId="3" fontId="22" fillId="4" borderId="37" xfId="0" applyNumberFormat="1" applyFont="1" applyFill="1" applyBorder="1" applyAlignment="1" applyProtection="1" quotePrefix="1">
      <alignment horizontal="left" wrapText="1"/>
      <protection locked="0"/>
    </xf>
    <xf numFmtId="3" fontId="53" fillId="4" borderId="37" xfId="0" applyNumberFormat="1" applyFont="1" applyFill="1" applyBorder="1" applyAlignment="1" applyProtection="1">
      <alignment/>
      <protection locked="0"/>
    </xf>
    <xf numFmtId="3" fontId="22" fillId="4" borderId="37" xfId="0" applyNumberFormat="1" applyFont="1" applyFill="1" applyBorder="1" applyAlignment="1" applyProtection="1">
      <alignment/>
      <protection locked="0"/>
    </xf>
    <xf numFmtId="3" fontId="11" fillId="40" borderId="37" xfId="0" applyNumberFormat="1" applyFont="1" applyFill="1" applyBorder="1" applyAlignment="1" applyProtection="1">
      <alignment horizontal="right"/>
      <protection locked="0"/>
    </xf>
    <xf numFmtId="4" fontId="1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25" xfId="0" applyNumberFormat="1" applyFont="1" applyFill="1" applyBorder="1" applyAlignment="1">
      <alignment horizontal="left" wrapText="1"/>
    </xf>
    <xf numFmtId="1" fontId="0" fillId="0" borderId="43" xfId="0" applyNumberFormat="1" applyFont="1" applyBorder="1" applyAlignment="1">
      <alignment horizontal="left" wrapText="1"/>
    </xf>
    <xf numFmtId="3" fontId="0" fillId="0" borderId="22" xfId="0" applyNumberFormat="1" applyFont="1" applyBorder="1" applyAlignment="1">
      <alignment horizontal="right" wrapText="1"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7" xfId="0" applyNumberFormat="1" applyFont="1" applyFill="1" applyBorder="1" applyAlignment="1" applyProtection="1">
      <alignment wrapText="1"/>
      <protection/>
    </xf>
    <xf numFmtId="0" fontId="0" fillId="42" borderId="37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 horizontal="left" wrapText="1"/>
      <protection/>
    </xf>
    <xf numFmtId="0" fontId="0" fillId="0" borderId="37" xfId="0" applyNumberFormat="1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8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wrapText="1"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30" fillId="0" borderId="38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40" borderId="42" xfId="0" applyFont="1" applyFill="1" applyBorder="1" applyAlignment="1" quotePrefix="1">
      <alignment horizontal="left" wrapText="1"/>
    </xf>
    <xf numFmtId="0" fontId="32" fillId="40" borderId="37" xfId="0" applyFont="1" applyFill="1" applyBorder="1" applyAlignment="1" quotePrefix="1">
      <alignment horizontal="left" wrapText="1"/>
    </xf>
    <xf numFmtId="0" fontId="32" fillId="40" borderId="44" xfId="0" applyFont="1" applyFill="1" applyBorder="1" applyAlignment="1" quotePrefix="1">
      <alignment horizontal="left" wrapText="1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90" fillId="41" borderId="34" xfId="0" applyNumberFormat="1" applyFont="1" applyFill="1" applyBorder="1" applyAlignment="1" applyProtection="1">
      <alignment horizontal="left" wrapText="1"/>
      <protection locked="0"/>
    </xf>
    <xf numFmtId="4" fontId="90" fillId="41" borderId="35" xfId="0" applyNumberFormat="1" applyFont="1" applyFill="1" applyBorder="1" applyAlignment="1" applyProtection="1">
      <alignment horizontal="left" wrapText="1"/>
      <protection locked="0"/>
    </xf>
    <xf numFmtId="4" fontId="90" fillId="41" borderId="36" xfId="0" applyNumberFormat="1" applyFont="1" applyFill="1" applyBorder="1" applyAlignment="1" applyProtection="1">
      <alignment horizontal="left" wrapText="1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4" fontId="37" fillId="0" borderId="38" xfId="0" applyNumberFormat="1" applyFont="1" applyBorder="1" applyAlignment="1" applyProtection="1">
      <alignment horizontal="center" vertical="center" wrapText="1"/>
      <protection locked="0"/>
    </xf>
    <xf numFmtId="4" fontId="37" fillId="0" borderId="45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1" fillId="0" borderId="37" xfId="0" applyNumberFormat="1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67200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952500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67200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820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952500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8200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1" sqref="H11"/>
    </sheetView>
  </sheetViews>
  <sheetFormatPr defaultColWidth="8.8515625" defaultRowHeight="12.75"/>
  <cols>
    <col min="1" max="5" width="8.8515625" style="76" customWidth="1"/>
    <col min="6" max="8" width="17.7109375" style="76" customWidth="1"/>
    <col min="9" max="16384" width="8.8515625" style="76" customWidth="1"/>
  </cols>
  <sheetData>
    <row r="1" spans="1:8" ht="51.75" customHeight="1">
      <c r="A1" s="377" t="s">
        <v>206</v>
      </c>
      <c r="B1" s="377"/>
      <c r="C1" s="377"/>
      <c r="D1" s="377"/>
      <c r="E1" s="377"/>
      <c r="F1" s="377"/>
      <c r="G1" s="377"/>
      <c r="H1" s="377"/>
    </row>
    <row r="2" spans="1:8" ht="12.75">
      <c r="A2" s="377" t="s">
        <v>90</v>
      </c>
      <c r="B2" s="377"/>
      <c r="C2" s="377"/>
      <c r="D2" s="377"/>
      <c r="E2" s="377"/>
      <c r="F2" s="377"/>
      <c r="G2" s="378"/>
      <c r="H2" s="378"/>
    </row>
    <row r="3" spans="1:8" ht="12.75">
      <c r="A3" s="377"/>
      <c r="B3" s="377"/>
      <c r="C3" s="377"/>
      <c r="D3" s="377"/>
      <c r="E3" s="377"/>
      <c r="F3" s="377"/>
      <c r="G3" s="377"/>
      <c r="H3" s="379"/>
    </row>
    <row r="4" spans="1:8" ht="12.75">
      <c r="A4" s="199"/>
      <c r="B4" s="200"/>
      <c r="C4" s="200"/>
      <c r="D4" s="200"/>
      <c r="E4" s="200"/>
      <c r="F4" s="72"/>
      <c r="G4" s="72"/>
      <c r="H4" s="72"/>
    </row>
    <row r="5" spans="1:8" ht="26.25" thickBot="1">
      <c r="A5" s="208"/>
      <c r="B5" s="212"/>
      <c r="C5" s="212"/>
      <c r="D5" s="213"/>
      <c r="E5" s="214"/>
      <c r="F5" s="215" t="s">
        <v>197</v>
      </c>
      <c r="G5" s="215" t="s">
        <v>198</v>
      </c>
      <c r="H5" s="216" t="s">
        <v>199</v>
      </c>
    </row>
    <row r="6" spans="1:8" ht="18" customHeight="1" thickTop="1">
      <c r="A6" s="380" t="s">
        <v>91</v>
      </c>
      <c r="B6" s="381"/>
      <c r="C6" s="381"/>
      <c r="D6" s="381"/>
      <c r="E6" s="382"/>
      <c r="F6" s="211">
        <f>SUM(F7+F8)</f>
        <v>8862490</v>
      </c>
      <c r="G6" s="211">
        <f>SUM(G7+G8)</f>
        <v>8862490</v>
      </c>
      <c r="H6" s="211">
        <f>SUM(H7+H8)</f>
        <v>8862490</v>
      </c>
    </row>
    <row r="7" spans="1:8" ht="18" customHeight="1">
      <c r="A7" s="372" t="s">
        <v>92</v>
      </c>
      <c r="B7" s="373"/>
      <c r="C7" s="373"/>
      <c r="D7" s="373"/>
      <c r="E7" s="374"/>
      <c r="F7" s="218">
        <v>8862490</v>
      </c>
      <c r="G7" s="218">
        <v>8862490</v>
      </c>
      <c r="H7" s="218">
        <v>8862490</v>
      </c>
    </row>
    <row r="8" spans="1:8" ht="18" customHeight="1">
      <c r="A8" s="375" t="s">
        <v>93</v>
      </c>
      <c r="B8" s="374"/>
      <c r="C8" s="374"/>
      <c r="D8" s="374"/>
      <c r="E8" s="374"/>
      <c r="F8" s="218"/>
      <c r="G8" s="218"/>
      <c r="H8" s="218"/>
    </row>
    <row r="9" spans="1:8" ht="18" customHeight="1">
      <c r="A9" s="209" t="s">
        <v>94</v>
      </c>
      <c r="B9" s="210"/>
      <c r="C9" s="195"/>
      <c r="D9" s="195"/>
      <c r="E9" s="195"/>
      <c r="F9" s="197">
        <f>SUM(F10+F11)</f>
        <v>8862490</v>
      </c>
      <c r="G9" s="197">
        <f>SUM(G10+G11)</f>
        <v>8862490</v>
      </c>
      <c r="H9" s="197">
        <f>SUM(H10+H11)</f>
        <v>8862490</v>
      </c>
    </row>
    <row r="10" spans="1:8" ht="18" customHeight="1">
      <c r="A10" s="376" t="s">
        <v>95</v>
      </c>
      <c r="B10" s="373"/>
      <c r="C10" s="373"/>
      <c r="D10" s="373"/>
      <c r="E10" s="373"/>
      <c r="F10" s="219">
        <v>8862490</v>
      </c>
      <c r="G10" s="219">
        <v>8862490</v>
      </c>
      <c r="H10" s="219">
        <v>8862490</v>
      </c>
    </row>
    <row r="11" spans="1:8" ht="18" customHeight="1">
      <c r="A11" s="375" t="s">
        <v>96</v>
      </c>
      <c r="B11" s="374"/>
      <c r="C11" s="374"/>
      <c r="D11" s="374"/>
      <c r="E11" s="374"/>
      <c r="F11" s="219"/>
      <c r="G11" s="219"/>
      <c r="H11" s="219"/>
    </row>
    <row r="12" spans="1:8" ht="18" customHeight="1">
      <c r="A12" s="385" t="s">
        <v>97</v>
      </c>
      <c r="B12" s="386"/>
      <c r="C12" s="386"/>
      <c r="D12" s="386"/>
      <c r="E12" s="386"/>
      <c r="F12" s="196">
        <f>+F6-F9</f>
        <v>0</v>
      </c>
      <c r="G12" s="196">
        <f>+G6-G9</f>
        <v>0</v>
      </c>
      <c r="H12" s="196">
        <f>+H6-H9</f>
        <v>0</v>
      </c>
    </row>
    <row r="13" spans="1:8" ht="12.75">
      <c r="A13" s="377"/>
      <c r="B13" s="387"/>
      <c r="C13" s="387"/>
      <c r="D13" s="387"/>
      <c r="E13" s="387"/>
      <c r="F13" s="379"/>
      <c r="G13" s="379"/>
      <c r="H13" s="379"/>
    </row>
    <row r="14" spans="1:8" ht="26.25" thickBot="1">
      <c r="A14" s="217"/>
      <c r="B14" s="212"/>
      <c r="C14" s="212"/>
      <c r="D14" s="213"/>
      <c r="E14" s="214"/>
      <c r="F14" s="215" t="s">
        <v>197</v>
      </c>
      <c r="G14" s="215" t="s">
        <v>198</v>
      </c>
      <c r="H14" s="216" t="s">
        <v>199</v>
      </c>
    </row>
    <row r="15" spans="1:8" ht="38.25" customHeight="1" thickTop="1">
      <c r="A15" s="392" t="s">
        <v>124</v>
      </c>
      <c r="B15" s="393"/>
      <c r="C15" s="393"/>
      <c r="D15" s="393"/>
      <c r="E15" s="394"/>
      <c r="F15" s="220"/>
      <c r="G15" s="220"/>
      <c r="H15" s="221"/>
    </row>
    <row r="16" spans="1:8" ht="30" customHeight="1">
      <c r="A16" s="388" t="s">
        <v>125</v>
      </c>
      <c r="B16" s="389"/>
      <c r="C16" s="389"/>
      <c r="D16" s="389"/>
      <c r="E16" s="390"/>
      <c r="F16" s="202"/>
      <c r="G16" s="202"/>
      <c r="H16" s="198"/>
    </row>
    <row r="17" spans="1:8" ht="24" customHeight="1">
      <c r="A17" s="391"/>
      <c r="B17" s="387"/>
      <c r="C17" s="387"/>
      <c r="D17" s="387"/>
      <c r="E17" s="387"/>
      <c r="F17" s="379"/>
      <c r="G17" s="379"/>
      <c r="H17" s="379"/>
    </row>
    <row r="18" spans="1:8" ht="26.25" thickBot="1">
      <c r="A18" s="217"/>
      <c r="B18" s="212"/>
      <c r="C18" s="212"/>
      <c r="D18" s="213"/>
      <c r="E18" s="214"/>
      <c r="F18" s="215" t="s">
        <v>197</v>
      </c>
      <c r="G18" s="215" t="s">
        <v>198</v>
      </c>
      <c r="H18" s="216" t="s">
        <v>199</v>
      </c>
    </row>
    <row r="19" spans="1:8" ht="24" customHeight="1" thickTop="1">
      <c r="A19" s="383" t="s">
        <v>98</v>
      </c>
      <c r="B19" s="384"/>
      <c r="C19" s="384"/>
      <c r="D19" s="384"/>
      <c r="E19" s="384"/>
      <c r="F19" s="222"/>
      <c r="G19" s="222"/>
      <c r="H19" s="222"/>
    </row>
    <row r="20" spans="1:8" ht="24" customHeight="1">
      <c r="A20" s="372" t="s">
        <v>99</v>
      </c>
      <c r="B20" s="373"/>
      <c r="C20" s="373"/>
      <c r="D20" s="373"/>
      <c r="E20" s="373"/>
      <c r="F20" s="218"/>
      <c r="G20" s="218"/>
      <c r="H20" s="218"/>
    </row>
    <row r="21" spans="1:8" ht="24" customHeight="1">
      <c r="A21" s="376" t="s">
        <v>100</v>
      </c>
      <c r="B21" s="373"/>
      <c r="C21" s="373"/>
      <c r="D21" s="373"/>
      <c r="E21" s="373"/>
      <c r="F21" s="218"/>
      <c r="G21" s="218"/>
      <c r="H21" s="218"/>
    </row>
    <row r="22" spans="1:8" ht="24" customHeight="1">
      <c r="A22" s="203"/>
      <c r="B22" s="204"/>
      <c r="C22" s="201"/>
      <c r="D22" s="205"/>
      <c r="E22" s="204"/>
      <c r="F22" s="206"/>
      <c r="G22" s="206"/>
      <c r="H22" s="206"/>
    </row>
    <row r="23" spans="1:8" ht="24" customHeight="1">
      <c r="A23" s="376" t="s">
        <v>101</v>
      </c>
      <c r="B23" s="373"/>
      <c r="C23" s="373"/>
      <c r="D23" s="373"/>
      <c r="E23" s="373"/>
      <c r="F23" s="73">
        <f>IF((F12+F16+F21)&lt;&gt;0,"NESLAGANJE ZBROJA",(F12+F16+F21))</f>
        <v>0</v>
      </c>
      <c r="G23" s="73">
        <f>IF((G12+G16+G21)&lt;&gt;0,"NESLAGANJE ZBROJA",(G12+G16+G21))</f>
        <v>0</v>
      </c>
      <c r="H23" s="73">
        <f>IF((H12+H16+H21)&lt;&gt;0,"NESLAGANJE ZBROJA",(H12+H16+H21))</f>
        <v>0</v>
      </c>
    </row>
    <row r="24" spans="1:8" ht="12.75">
      <c r="A24" s="207"/>
      <c r="B24" s="200"/>
      <c r="C24" s="200"/>
      <c r="D24" s="200"/>
      <c r="E24" s="200"/>
      <c r="F24" s="72"/>
      <c r="G24" s="72"/>
      <c r="H24" s="72"/>
    </row>
    <row r="25" spans="1:8" ht="12.75">
      <c r="A25" s="72"/>
      <c r="B25" s="72"/>
      <c r="C25" s="72"/>
      <c r="D25" s="74"/>
      <c r="E25" s="72"/>
      <c r="F25" s="72"/>
      <c r="G25" s="72"/>
      <c r="H25" s="72"/>
    </row>
    <row r="26" spans="1:8" ht="12.75">
      <c r="A26" s="72"/>
      <c r="B26" s="72"/>
      <c r="C26" s="72"/>
      <c r="D26" s="74"/>
      <c r="E26" s="72"/>
      <c r="F26" s="72"/>
      <c r="G26" s="72"/>
      <c r="H26" s="72"/>
    </row>
    <row r="27" spans="1:8" ht="12.75">
      <c r="A27" s="72"/>
      <c r="B27" s="72"/>
      <c r="C27" s="72"/>
      <c r="D27" s="74"/>
      <c r="E27" s="72"/>
      <c r="F27" s="72"/>
      <c r="G27" s="72"/>
      <c r="H27" s="72"/>
    </row>
    <row r="28" spans="1:8" ht="12.75">
      <c r="A28" s="72"/>
      <c r="B28" s="72"/>
      <c r="C28" s="72"/>
      <c r="D28" s="74"/>
      <c r="E28" s="72"/>
      <c r="F28" s="72"/>
      <c r="G28" s="72"/>
      <c r="H28" s="72"/>
    </row>
    <row r="29" spans="1:8" ht="12.75">
      <c r="A29" s="72"/>
      <c r="B29" s="72"/>
      <c r="C29" s="72"/>
      <c r="D29" s="74"/>
      <c r="E29" s="72"/>
      <c r="F29" s="72"/>
      <c r="G29" s="72"/>
      <c r="H29" s="72"/>
    </row>
  </sheetData>
  <sheetProtection/>
  <mergeCells count="17"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22">
      <selection activeCell="B46" sqref="B46:H46"/>
    </sheetView>
  </sheetViews>
  <sheetFormatPr defaultColWidth="9.140625" defaultRowHeight="12.75"/>
  <cols>
    <col min="1" max="1" width="14.281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01" t="s">
        <v>205</v>
      </c>
      <c r="B1" s="401"/>
      <c r="C1" s="401"/>
      <c r="D1" s="401"/>
      <c r="E1" s="401"/>
      <c r="F1" s="401"/>
      <c r="G1" s="401"/>
      <c r="H1" s="401"/>
    </row>
    <row r="2" spans="1:8" ht="13.5" thickBot="1">
      <c r="A2" s="75"/>
      <c r="B2" s="76"/>
      <c r="C2" s="76"/>
      <c r="D2" s="76"/>
      <c r="E2" s="76"/>
      <c r="F2" s="76"/>
      <c r="G2" s="76"/>
      <c r="H2" s="77" t="s">
        <v>1</v>
      </c>
    </row>
    <row r="3" spans="1:8" ht="26.25" thickBot="1">
      <c r="A3" s="78" t="s">
        <v>102</v>
      </c>
      <c r="B3" s="398" t="s">
        <v>107</v>
      </c>
      <c r="C3" s="399"/>
      <c r="D3" s="399"/>
      <c r="E3" s="399"/>
      <c r="F3" s="399"/>
      <c r="G3" s="399"/>
      <c r="H3" s="400"/>
    </row>
    <row r="4" spans="1:8" ht="57.75" customHeight="1" thickBot="1">
      <c r="A4" s="79" t="s">
        <v>103</v>
      </c>
      <c r="B4" s="80" t="s">
        <v>3</v>
      </c>
      <c r="C4" s="81" t="s">
        <v>4</v>
      </c>
      <c r="D4" s="81" t="s">
        <v>5</v>
      </c>
      <c r="E4" s="81" t="s">
        <v>6</v>
      </c>
      <c r="F4" s="81" t="s">
        <v>0</v>
      </c>
      <c r="G4" s="81" t="s">
        <v>8</v>
      </c>
      <c r="H4" s="82" t="s">
        <v>7</v>
      </c>
    </row>
    <row r="5" spans="1:8" ht="12.75">
      <c r="A5" s="83">
        <v>636</v>
      </c>
      <c r="B5" s="84">
        <v>6691000</v>
      </c>
      <c r="C5" s="85"/>
      <c r="D5" s="371">
        <v>200000</v>
      </c>
      <c r="E5" s="86"/>
      <c r="F5" s="86"/>
      <c r="G5" s="87"/>
      <c r="H5" s="88"/>
    </row>
    <row r="6" spans="1:8" ht="12.75">
      <c r="A6" s="89">
        <v>671</v>
      </c>
      <c r="B6" s="90">
        <v>423040</v>
      </c>
      <c r="C6" s="91"/>
      <c r="D6" s="91">
        <v>24300</v>
      </c>
      <c r="E6" s="91"/>
      <c r="F6" s="91"/>
      <c r="G6" s="92"/>
      <c r="H6" s="93"/>
    </row>
    <row r="7" spans="1:8" ht="12.75">
      <c r="A7" s="89">
        <v>671</v>
      </c>
      <c r="B7" s="90">
        <v>6300</v>
      </c>
      <c r="C7" s="91">
        <v>195400</v>
      </c>
      <c r="D7" s="91">
        <v>169800</v>
      </c>
      <c r="E7" s="91"/>
      <c r="F7" s="91"/>
      <c r="G7" s="92"/>
      <c r="H7" s="93"/>
    </row>
    <row r="8" spans="1:8" ht="12.75">
      <c r="A8" s="89">
        <v>633</v>
      </c>
      <c r="B8" s="90">
        <v>3000</v>
      </c>
      <c r="C8" s="91"/>
      <c r="D8" s="91"/>
      <c r="E8" s="91"/>
      <c r="F8" s="91"/>
      <c r="G8" s="92"/>
      <c r="H8" s="93"/>
    </row>
    <row r="9" spans="1:8" ht="12.75">
      <c r="A9" s="89">
        <v>634</v>
      </c>
      <c r="B9" s="90"/>
      <c r="C9" s="91"/>
      <c r="D9" s="91">
        <v>100000</v>
      </c>
      <c r="E9" s="91"/>
      <c r="F9" s="91"/>
      <c r="G9" s="92"/>
      <c r="H9" s="93"/>
    </row>
    <row r="10" spans="1:8" ht="12.75">
      <c r="A10" s="89">
        <v>671</v>
      </c>
      <c r="B10" s="90"/>
      <c r="C10" s="91"/>
      <c r="D10" s="91">
        <v>371250</v>
      </c>
      <c r="E10" s="91"/>
      <c r="F10" s="91"/>
      <c r="G10" s="92"/>
      <c r="H10" s="93"/>
    </row>
    <row r="11" spans="1:8" ht="12.75">
      <c r="A11" s="89">
        <v>632</v>
      </c>
      <c r="B11" s="90"/>
      <c r="C11" s="91"/>
      <c r="D11" s="91">
        <v>229400</v>
      </c>
      <c r="E11" s="91"/>
      <c r="F11" s="91"/>
      <c r="G11" s="92"/>
      <c r="H11" s="93"/>
    </row>
    <row r="12" spans="1:8" ht="12.75">
      <c r="A12" s="89">
        <v>671</v>
      </c>
      <c r="B12" s="90"/>
      <c r="C12" s="91"/>
      <c r="D12" s="91">
        <v>400000</v>
      </c>
      <c r="E12" s="91"/>
      <c r="F12" s="91"/>
      <c r="G12" s="92"/>
      <c r="H12" s="93"/>
    </row>
    <row r="13" spans="1:3" ht="12.75">
      <c r="A13" s="369">
        <v>661</v>
      </c>
      <c r="C13">
        <v>40000</v>
      </c>
    </row>
    <row r="14" spans="1:8" ht="13.5" thickBot="1">
      <c r="A14" s="370">
        <v>652</v>
      </c>
      <c r="B14" s="94"/>
      <c r="C14" s="95"/>
      <c r="D14" s="95">
        <v>10000</v>
      </c>
      <c r="E14" s="95"/>
      <c r="F14" s="95"/>
      <c r="G14" s="96"/>
      <c r="H14" s="97"/>
    </row>
    <row r="15" spans="1:8" ht="26.25" thickBot="1">
      <c r="A15" s="98" t="s">
        <v>2</v>
      </c>
      <c r="B15" s="99">
        <v>7122340</v>
      </c>
      <c r="C15" s="100">
        <v>235400</v>
      </c>
      <c r="D15" s="101">
        <v>1504750</v>
      </c>
      <c r="E15" s="100">
        <v>0</v>
      </c>
      <c r="F15" s="101">
        <f>+F6</f>
        <v>0</v>
      </c>
      <c r="G15" s="100">
        <v>0</v>
      </c>
      <c r="H15" s="102">
        <v>0</v>
      </c>
    </row>
    <row r="16" spans="1:8" ht="51.75" thickBot="1">
      <c r="A16" s="98" t="s">
        <v>108</v>
      </c>
      <c r="B16" s="395">
        <f>B15+C15+D15+E15+F15+G15+H15</f>
        <v>8862490</v>
      </c>
      <c r="C16" s="396"/>
      <c r="D16" s="396"/>
      <c r="E16" s="396"/>
      <c r="F16" s="396"/>
      <c r="G16" s="396"/>
      <c r="H16" s="397"/>
    </row>
    <row r="17" spans="1:8" ht="13.5" thickBot="1">
      <c r="A17" s="71"/>
      <c r="B17" s="71"/>
      <c r="C17" s="71"/>
      <c r="D17" s="103"/>
      <c r="E17" s="104"/>
      <c r="F17" s="72"/>
      <c r="G17" s="72"/>
      <c r="H17" s="77"/>
    </row>
    <row r="18" spans="1:8" ht="26.25" thickBot="1">
      <c r="A18" s="105" t="s">
        <v>102</v>
      </c>
      <c r="B18" s="398" t="s">
        <v>133</v>
      </c>
      <c r="C18" s="399"/>
      <c r="D18" s="399"/>
      <c r="E18" s="399"/>
      <c r="F18" s="399"/>
      <c r="G18" s="399"/>
      <c r="H18" s="400"/>
    </row>
    <row r="19" spans="1:8" ht="78" customHeight="1" thickBot="1">
      <c r="A19" s="106" t="s">
        <v>103</v>
      </c>
      <c r="B19" s="80" t="s">
        <v>3</v>
      </c>
      <c r="C19" s="81" t="s">
        <v>4</v>
      </c>
      <c r="D19" s="81" t="s">
        <v>5</v>
      </c>
      <c r="E19" s="81" t="s">
        <v>6</v>
      </c>
      <c r="F19" s="81" t="s">
        <v>0</v>
      </c>
      <c r="G19" s="81" t="s">
        <v>8</v>
      </c>
      <c r="H19" s="82" t="s">
        <v>7</v>
      </c>
    </row>
    <row r="20" spans="1:8" ht="12.75">
      <c r="A20" s="83">
        <v>636</v>
      </c>
      <c r="B20" s="84">
        <v>6691000</v>
      </c>
      <c r="C20" s="85"/>
      <c r="D20" s="371">
        <v>200000</v>
      </c>
      <c r="E20" s="86"/>
      <c r="F20" s="86"/>
      <c r="G20" s="87"/>
      <c r="H20" s="88"/>
    </row>
    <row r="21" spans="1:8" ht="12.75">
      <c r="A21" s="89">
        <v>671</v>
      </c>
      <c r="B21" s="90">
        <v>423040</v>
      </c>
      <c r="C21" s="91"/>
      <c r="D21" s="91">
        <v>24300</v>
      </c>
      <c r="E21" s="91"/>
      <c r="F21" s="91"/>
      <c r="G21" s="92"/>
      <c r="H21" s="93"/>
    </row>
    <row r="22" spans="1:8" ht="12.75">
      <c r="A22" s="89">
        <v>671</v>
      </c>
      <c r="B22" s="90">
        <v>6300</v>
      </c>
      <c r="C22" s="91">
        <v>195400</v>
      </c>
      <c r="D22" s="91">
        <v>169800</v>
      </c>
      <c r="E22" s="91"/>
      <c r="F22" s="91"/>
      <c r="G22" s="92"/>
      <c r="H22" s="93"/>
    </row>
    <row r="23" spans="1:8" ht="12.75">
      <c r="A23" s="89">
        <v>633</v>
      </c>
      <c r="B23" s="90">
        <v>3000</v>
      </c>
      <c r="C23" s="91"/>
      <c r="D23" s="91"/>
      <c r="E23" s="91"/>
      <c r="F23" s="91"/>
      <c r="G23" s="92"/>
      <c r="H23" s="93"/>
    </row>
    <row r="24" spans="1:8" ht="12.75">
      <c r="A24" s="89">
        <v>634</v>
      </c>
      <c r="B24" s="90"/>
      <c r="C24" s="91"/>
      <c r="D24" s="91">
        <v>100000</v>
      </c>
      <c r="E24" s="91"/>
      <c r="F24" s="91"/>
      <c r="G24" s="92"/>
      <c r="H24" s="93"/>
    </row>
    <row r="25" spans="1:8" ht="12.75">
      <c r="A25" s="89">
        <v>671</v>
      </c>
      <c r="B25" s="90"/>
      <c r="C25" s="91"/>
      <c r="D25" s="91">
        <v>371250</v>
      </c>
      <c r="E25" s="91"/>
      <c r="F25" s="91"/>
      <c r="G25" s="92"/>
      <c r="H25" s="93"/>
    </row>
    <row r="26" spans="1:8" ht="12.75">
      <c r="A26" s="89">
        <v>632</v>
      </c>
      <c r="B26" s="90"/>
      <c r="C26" s="91"/>
      <c r="D26" s="91">
        <v>229400</v>
      </c>
      <c r="E26" s="91"/>
      <c r="F26" s="91"/>
      <c r="G26" s="92"/>
      <c r="H26" s="93"/>
    </row>
    <row r="27" spans="1:8" ht="12.75">
      <c r="A27" s="89">
        <v>671</v>
      </c>
      <c r="B27" s="90"/>
      <c r="C27" s="91"/>
      <c r="D27" s="91">
        <v>400000</v>
      </c>
      <c r="E27" s="91"/>
      <c r="F27" s="91"/>
      <c r="G27" s="92"/>
      <c r="H27" s="93"/>
    </row>
    <row r="28" spans="1:8" ht="12.75">
      <c r="A28" s="89">
        <v>661</v>
      </c>
      <c r="B28" s="90"/>
      <c r="C28" s="91">
        <v>40000</v>
      </c>
      <c r="D28" s="91"/>
      <c r="E28" s="91"/>
      <c r="F28" s="91"/>
      <c r="G28" s="92"/>
      <c r="H28" s="93"/>
    </row>
    <row r="29" spans="1:8" ht="13.5" thickBot="1">
      <c r="A29" s="370">
        <v>652</v>
      </c>
      <c r="B29" s="94"/>
      <c r="C29" s="95"/>
      <c r="D29" s="95">
        <v>10000</v>
      </c>
      <c r="E29" s="95"/>
      <c r="F29" s="95"/>
      <c r="G29" s="96"/>
      <c r="H29" s="97"/>
    </row>
    <row r="30" spans="1:8" ht="26.25" thickBot="1">
      <c r="A30" s="98" t="s">
        <v>2</v>
      </c>
      <c r="B30" s="99">
        <v>7122340</v>
      </c>
      <c r="C30" s="100">
        <v>235400</v>
      </c>
      <c r="D30" s="101">
        <v>1504750</v>
      </c>
      <c r="E30" s="100">
        <v>0</v>
      </c>
      <c r="F30" s="101">
        <f>+F21</f>
        <v>0</v>
      </c>
      <c r="G30" s="100">
        <v>0</v>
      </c>
      <c r="H30" s="102">
        <v>0</v>
      </c>
    </row>
    <row r="31" spans="1:8" ht="51.75" thickBot="1">
      <c r="A31" s="98" t="s">
        <v>134</v>
      </c>
      <c r="B31" s="395">
        <f>B30+C30+D30+E30+F30+G30+H30</f>
        <v>8862490</v>
      </c>
      <c r="C31" s="396"/>
      <c r="D31" s="396"/>
      <c r="E31" s="396"/>
      <c r="F31" s="396"/>
      <c r="G31" s="396"/>
      <c r="H31" s="397"/>
    </row>
    <row r="32" spans="1:8" ht="13.5" thickBot="1">
      <c r="A32" s="107"/>
      <c r="B32" s="107"/>
      <c r="C32" s="107"/>
      <c r="D32" s="108"/>
      <c r="E32" s="109"/>
      <c r="F32" s="72"/>
      <c r="G32" s="72"/>
      <c r="H32" s="72"/>
    </row>
    <row r="33" spans="1:8" ht="26.25" thickBot="1">
      <c r="A33" s="105" t="s">
        <v>102</v>
      </c>
      <c r="B33" s="398" t="s">
        <v>195</v>
      </c>
      <c r="C33" s="399"/>
      <c r="D33" s="399"/>
      <c r="E33" s="399"/>
      <c r="F33" s="399"/>
      <c r="G33" s="399"/>
      <c r="H33" s="400"/>
    </row>
    <row r="34" spans="1:8" ht="64.5" thickBot="1">
      <c r="A34" s="106" t="s">
        <v>103</v>
      </c>
      <c r="B34" s="80" t="s">
        <v>3</v>
      </c>
      <c r="C34" s="81" t="s">
        <v>4</v>
      </c>
      <c r="D34" s="81" t="s">
        <v>5</v>
      </c>
      <c r="E34" s="81" t="s">
        <v>6</v>
      </c>
      <c r="F34" s="81" t="s">
        <v>0</v>
      </c>
      <c r="G34" s="81" t="s">
        <v>8</v>
      </c>
      <c r="H34" s="82" t="s">
        <v>7</v>
      </c>
    </row>
    <row r="35" spans="1:8" ht="12.75">
      <c r="A35" s="83">
        <v>636</v>
      </c>
      <c r="B35" s="84">
        <v>6691000</v>
      </c>
      <c r="C35" s="85"/>
      <c r="D35" s="371">
        <v>200000</v>
      </c>
      <c r="E35" s="86"/>
      <c r="F35" s="86"/>
      <c r="G35" s="87"/>
      <c r="H35" s="88"/>
    </row>
    <row r="36" spans="1:8" ht="12.75">
      <c r="A36" s="89">
        <v>671</v>
      </c>
      <c r="B36" s="90">
        <v>423040</v>
      </c>
      <c r="C36" s="91"/>
      <c r="D36" s="91">
        <v>24300</v>
      </c>
      <c r="E36" s="91"/>
      <c r="F36" s="91"/>
      <c r="G36" s="92"/>
      <c r="H36" s="93"/>
    </row>
    <row r="37" spans="1:8" ht="12.75">
      <c r="A37" s="89">
        <v>671</v>
      </c>
      <c r="B37" s="90">
        <v>6300</v>
      </c>
      <c r="C37" s="91">
        <v>195400</v>
      </c>
      <c r="D37" s="91">
        <v>169800</v>
      </c>
      <c r="E37" s="91"/>
      <c r="F37" s="91"/>
      <c r="G37" s="92"/>
      <c r="H37" s="93"/>
    </row>
    <row r="38" spans="1:8" ht="12.75">
      <c r="A38" s="89">
        <v>633</v>
      </c>
      <c r="B38" s="90">
        <v>3000</v>
      </c>
      <c r="C38" s="91"/>
      <c r="D38" s="91"/>
      <c r="E38" s="91"/>
      <c r="F38" s="91"/>
      <c r="G38" s="92"/>
      <c r="H38" s="93"/>
    </row>
    <row r="39" spans="1:8" ht="12.75">
      <c r="A39" s="89">
        <v>634</v>
      </c>
      <c r="B39" s="90"/>
      <c r="C39" s="91"/>
      <c r="D39" s="91">
        <v>100000</v>
      </c>
      <c r="E39" s="91"/>
      <c r="F39" s="91"/>
      <c r="G39" s="92"/>
      <c r="H39" s="93"/>
    </row>
    <row r="40" spans="1:8" ht="12.75">
      <c r="A40" s="89">
        <v>671</v>
      </c>
      <c r="B40" s="90"/>
      <c r="C40" s="91"/>
      <c r="D40" s="91">
        <v>371250</v>
      </c>
      <c r="E40" s="91"/>
      <c r="F40" s="91"/>
      <c r="G40" s="92"/>
      <c r="H40" s="93"/>
    </row>
    <row r="41" spans="1:8" ht="12.75">
      <c r="A41" s="89">
        <v>632</v>
      </c>
      <c r="B41" s="90"/>
      <c r="C41" s="91"/>
      <c r="D41" s="91">
        <v>229400</v>
      </c>
      <c r="E41" s="91"/>
      <c r="F41" s="91"/>
      <c r="G41" s="92"/>
      <c r="H41" s="93"/>
    </row>
    <row r="42" spans="1:8" ht="12.75">
      <c r="A42" s="89">
        <v>671</v>
      </c>
      <c r="B42" s="90"/>
      <c r="C42" s="91"/>
      <c r="D42" s="91">
        <v>400000</v>
      </c>
      <c r="E42" s="91"/>
      <c r="F42" s="91"/>
      <c r="G42" s="92"/>
      <c r="H42" s="93"/>
    </row>
    <row r="43" spans="1:8" ht="12.75">
      <c r="A43" s="89">
        <v>661</v>
      </c>
      <c r="B43" s="90"/>
      <c r="C43" s="91">
        <v>40000</v>
      </c>
      <c r="D43" s="91"/>
      <c r="E43" s="91"/>
      <c r="F43" s="91"/>
      <c r="G43" s="92"/>
      <c r="H43" s="93"/>
    </row>
    <row r="44" spans="1:8" ht="13.5" thickBot="1">
      <c r="A44" s="370">
        <v>652</v>
      </c>
      <c r="B44" s="94"/>
      <c r="C44" s="95"/>
      <c r="D44" s="95">
        <v>10000</v>
      </c>
      <c r="E44" s="95"/>
      <c r="F44" s="95"/>
      <c r="G44" s="96"/>
      <c r="H44" s="97"/>
    </row>
    <row r="45" spans="1:8" ht="26.25" thickBot="1">
      <c r="A45" s="98" t="s">
        <v>2</v>
      </c>
      <c r="B45" s="99">
        <v>7122340</v>
      </c>
      <c r="C45" s="100">
        <v>235400</v>
      </c>
      <c r="D45" s="101">
        <v>1504750</v>
      </c>
      <c r="E45" s="100">
        <v>0</v>
      </c>
      <c r="F45" s="101">
        <f>+F36</f>
        <v>0</v>
      </c>
      <c r="G45" s="100">
        <v>0</v>
      </c>
      <c r="H45" s="102">
        <v>0</v>
      </c>
    </row>
    <row r="46" spans="1:8" ht="51.75" thickBot="1">
      <c r="A46" s="98" t="s">
        <v>196</v>
      </c>
      <c r="B46" s="395">
        <f>B45+C45+D45+E45+F45+G45+H45</f>
        <v>8862490</v>
      </c>
      <c r="C46" s="396"/>
      <c r="D46" s="396"/>
      <c r="E46" s="396"/>
      <c r="F46" s="396"/>
      <c r="G46" s="396"/>
      <c r="H46" s="397"/>
    </row>
    <row r="47" spans="1:8" ht="12.75">
      <c r="A47" s="107"/>
      <c r="B47" s="107"/>
      <c r="C47" s="110"/>
      <c r="D47" s="108"/>
      <c r="E47" s="111"/>
      <c r="F47" s="72"/>
      <c r="G47" s="72"/>
      <c r="H47" s="72"/>
    </row>
    <row r="48" spans="1:8" ht="12.75">
      <c r="A48" s="107"/>
      <c r="B48" s="107"/>
      <c r="C48" s="110"/>
      <c r="D48" s="112"/>
      <c r="E48" s="113"/>
      <c r="F48" s="72"/>
      <c r="G48" s="72"/>
      <c r="H48" s="72"/>
    </row>
    <row r="49" spans="1:8" ht="12.75">
      <c r="A49" s="107"/>
      <c r="B49" s="107"/>
      <c r="C49" s="107"/>
      <c r="D49" s="114"/>
      <c r="E49" s="115"/>
      <c r="F49" s="72"/>
      <c r="G49" s="72"/>
      <c r="H49" s="72"/>
    </row>
    <row r="50" spans="1:8" ht="12.75">
      <c r="A50" s="107"/>
      <c r="B50" s="107"/>
      <c r="C50" s="107"/>
      <c r="D50" s="116"/>
      <c r="E50" s="117"/>
      <c r="F50" s="72"/>
      <c r="G50" s="72"/>
      <c r="H50" s="72"/>
    </row>
    <row r="51" spans="1:8" ht="12.75">
      <c r="A51" s="107"/>
      <c r="B51" s="107"/>
      <c r="C51" s="107"/>
      <c r="D51" s="108"/>
      <c r="E51" s="109"/>
      <c r="F51" s="72"/>
      <c r="G51" s="72"/>
      <c r="H51" s="72"/>
    </row>
    <row r="52" spans="1:8" ht="12.75">
      <c r="A52" s="107"/>
      <c r="B52" s="107"/>
      <c r="C52" s="110"/>
      <c r="D52" s="108"/>
      <c r="E52" s="118"/>
      <c r="F52" s="72"/>
      <c r="G52" s="72"/>
      <c r="H52" s="72"/>
    </row>
    <row r="53" spans="1:8" ht="12.75">
      <c r="A53" s="107"/>
      <c r="B53" s="107"/>
      <c r="C53" s="110"/>
      <c r="D53" s="108"/>
      <c r="E53" s="113"/>
      <c r="F53" s="72"/>
      <c r="G53" s="72"/>
      <c r="H53" s="72"/>
    </row>
    <row r="54" spans="1:8" ht="12.75">
      <c r="A54" s="107"/>
      <c r="B54" s="107"/>
      <c r="C54" s="107"/>
      <c r="D54" s="108"/>
      <c r="E54" s="109"/>
      <c r="F54" s="72"/>
      <c r="G54" s="72"/>
      <c r="H54" s="72"/>
    </row>
    <row r="55" spans="1:8" ht="12.75">
      <c r="A55" s="107"/>
      <c r="B55" s="107"/>
      <c r="C55" s="107"/>
      <c r="D55" s="108"/>
      <c r="E55" s="117"/>
      <c r="F55" s="72"/>
      <c r="G55" s="72"/>
      <c r="H55" s="72"/>
    </row>
    <row r="56" spans="1:8" ht="12.75">
      <c r="A56" s="107"/>
      <c r="B56" s="107"/>
      <c r="C56" s="107"/>
      <c r="D56" s="108"/>
      <c r="E56" s="109"/>
      <c r="F56" s="72"/>
      <c r="G56" s="72"/>
      <c r="H56" s="72"/>
    </row>
    <row r="57" spans="1:8" ht="12.75">
      <c r="A57" s="107"/>
      <c r="B57" s="107"/>
      <c r="C57" s="107"/>
      <c r="D57" s="108"/>
      <c r="E57" s="119"/>
      <c r="F57" s="72"/>
      <c r="G57" s="72"/>
      <c r="H57" s="72"/>
    </row>
    <row r="58" spans="1:8" ht="12.75">
      <c r="A58" s="107"/>
      <c r="B58" s="107"/>
      <c r="C58" s="107"/>
      <c r="D58" s="114"/>
      <c r="E58" s="115"/>
      <c r="F58" s="72"/>
      <c r="G58" s="72"/>
      <c r="H58" s="72"/>
    </row>
    <row r="59" spans="1:8" ht="12.75">
      <c r="A59" s="107"/>
      <c r="B59" s="110"/>
      <c r="C59" s="107"/>
      <c r="D59" s="114"/>
      <c r="E59" s="120"/>
      <c r="F59" s="72"/>
      <c r="G59" s="72"/>
      <c r="H59" s="72"/>
    </row>
    <row r="60" spans="1:8" ht="12.75">
      <c r="A60" s="107"/>
      <c r="B60" s="107"/>
      <c r="C60" s="110"/>
      <c r="D60" s="114"/>
      <c r="E60" s="121"/>
      <c r="F60" s="72"/>
      <c r="G60" s="72"/>
      <c r="H60" s="72"/>
    </row>
    <row r="61" spans="1:8" ht="12.75">
      <c r="A61" s="107"/>
      <c r="B61" s="107"/>
      <c r="C61" s="110"/>
      <c r="D61" s="116"/>
      <c r="E61" s="113"/>
      <c r="F61" s="72"/>
      <c r="G61" s="72"/>
      <c r="H61" s="72"/>
    </row>
    <row r="62" spans="1:8" ht="12.75">
      <c r="A62" s="107"/>
      <c r="B62" s="107"/>
      <c r="C62" s="107"/>
      <c r="D62" s="108"/>
      <c r="E62" s="109"/>
      <c r="F62" s="72"/>
      <c r="G62" s="72"/>
      <c r="H62" s="72"/>
    </row>
    <row r="63" spans="1:8" ht="12.75">
      <c r="A63" s="107"/>
      <c r="B63" s="110"/>
      <c r="C63" s="107"/>
      <c r="D63" s="108"/>
      <c r="E63" s="111"/>
      <c r="F63" s="72"/>
      <c r="G63" s="72"/>
      <c r="H63" s="72"/>
    </row>
    <row r="64" spans="1:8" ht="12.75">
      <c r="A64" s="107"/>
      <c r="B64" s="107"/>
      <c r="C64" s="110"/>
      <c r="D64" s="108"/>
      <c r="E64" s="120"/>
      <c r="F64" s="72"/>
      <c r="G64" s="72"/>
      <c r="H64" s="72"/>
    </row>
    <row r="65" spans="1:8" ht="12.75">
      <c r="A65" s="107"/>
      <c r="B65" s="107"/>
      <c r="C65" s="110"/>
      <c r="D65" s="116"/>
      <c r="E65" s="113"/>
      <c r="F65" s="72"/>
      <c r="G65" s="72"/>
      <c r="H65" s="72"/>
    </row>
    <row r="66" spans="1:8" ht="12.75">
      <c r="A66" s="107"/>
      <c r="B66" s="107"/>
      <c r="C66" s="107"/>
      <c r="D66" s="114"/>
      <c r="E66" s="109"/>
      <c r="F66" s="72"/>
      <c r="G66" s="72"/>
      <c r="H66" s="72"/>
    </row>
    <row r="67" spans="1:8" ht="12.75">
      <c r="A67" s="107"/>
      <c r="B67" s="107"/>
      <c r="C67" s="110"/>
      <c r="D67" s="114"/>
      <c r="E67" s="120"/>
      <c r="F67" s="72"/>
      <c r="G67" s="72"/>
      <c r="H67" s="72"/>
    </row>
    <row r="68" spans="1:8" ht="12.75">
      <c r="A68" s="107"/>
      <c r="B68" s="107"/>
      <c r="C68" s="107"/>
      <c r="D68" s="116"/>
      <c r="E68" s="119"/>
      <c r="F68" s="72"/>
      <c r="G68" s="72"/>
      <c r="H68" s="72"/>
    </row>
    <row r="69" spans="1:8" ht="12.75">
      <c r="A69" s="107"/>
      <c r="B69" s="107"/>
      <c r="C69" s="107"/>
      <c r="D69" s="108"/>
      <c r="E69" s="109"/>
      <c r="F69" s="72"/>
      <c r="G69" s="72"/>
      <c r="H69" s="72"/>
    </row>
    <row r="70" spans="1:8" ht="12.75">
      <c r="A70" s="107"/>
      <c r="B70" s="107"/>
      <c r="C70" s="107"/>
      <c r="D70" s="116"/>
      <c r="E70" s="113"/>
      <c r="F70" s="72"/>
      <c r="G70" s="72"/>
      <c r="H70" s="72"/>
    </row>
    <row r="71" spans="1:8" ht="12.75">
      <c r="A71" s="107"/>
      <c r="B71" s="107"/>
      <c r="C71" s="107"/>
      <c r="D71" s="108"/>
      <c r="E71" s="109"/>
      <c r="F71" s="72"/>
      <c r="G71" s="72"/>
      <c r="H71" s="72"/>
    </row>
    <row r="72" spans="1:8" ht="12.75">
      <c r="A72" s="107"/>
      <c r="B72" s="107"/>
      <c r="C72" s="107"/>
      <c r="D72" s="108"/>
      <c r="E72" s="109"/>
      <c r="F72" s="72"/>
      <c r="G72" s="72"/>
      <c r="H72" s="72"/>
    </row>
    <row r="73" spans="1:8" ht="12.75">
      <c r="A73" s="110"/>
      <c r="B73" s="107"/>
      <c r="C73" s="107"/>
      <c r="D73" s="122"/>
      <c r="E73" s="120"/>
      <c r="F73" s="72"/>
      <c r="G73" s="72"/>
      <c r="H73" s="72"/>
    </row>
    <row r="74" spans="1:8" ht="12.75">
      <c r="A74" s="107"/>
      <c r="B74" s="110"/>
      <c r="C74" s="110"/>
      <c r="D74" s="123"/>
      <c r="E74" s="120"/>
      <c r="F74" s="72"/>
      <c r="G74" s="72"/>
      <c r="H74" s="72"/>
    </row>
    <row r="75" spans="1:8" ht="12.75">
      <c r="A75" s="107"/>
      <c r="B75" s="110"/>
      <c r="C75" s="110"/>
      <c r="D75" s="123"/>
      <c r="E75" s="111"/>
      <c r="F75" s="72"/>
      <c r="G75" s="72"/>
      <c r="H75" s="72"/>
    </row>
    <row r="76" spans="1:8" ht="12.75">
      <c r="A76" s="107"/>
      <c r="B76" s="110"/>
      <c r="C76" s="110"/>
      <c r="D76" s="116"/>
      <c r="E76" s="117"/>
      <c r="F76" s="72"/>
      <c r="G76" s="72"/>
      <c r="H76" s="72"/>
    </row>
  </sheetData>
  <sheetProtection/>
  <mergeCells count="7">
    <mergeCell ref="B31:H31"/>
    <mergeCell ref="B33:H33"/>
    <mergeCell ref="B46:H46"/>
    <mergeCell ref="A1:H1"/>
    <mergeCell ref="B3:H3"/>
    <mergeCell ref="B16:H16"/>
    <mergeCell ref="B18:H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5"/>
  <sheetViews>
    <sheetView zoomScalePageLayoutView="0" workbookViewId="0" topLeftCell="A193">
      <selection activeCell="M219" sqref="M219"/>
    </sheetView>
  </sheetViews>
  <sheetFormatPr defaultColWidth="9.140625" defaultRowHeight="12.75"/>
  <cols>
    <col min="1" max="1" width="6.28125" style="8" customWidth="1"/>
    <col min="2" max="2" width="26.28125" style="8" customWidth="1"/>
    <col min="3" max="3" width="11.140625" style="8" customWidth="1"/>
    <col min="4" max="4" width="19.140625" style="8" customWidth="1"/>
    <col min="5" max="5" width="15.421875" style="8" customWidth="1"/>
    <col min="6" max="6" width="11.28125" style="8" customWidth="1"/>
    <col min="7" max="7" width="9.140625" style="8" customWidth="1"/>
    <col min="8" max="8" width="2.28125" style="167" customWidth="1"/>
    <col min="9" max="9" width="4.28125" style="8" customWidth="1"/>
    <col min="10" max="10" width="4.421875" style="8" customWidth="1"/>
    <col min="11" max="11" width="5.57421875" style="167" customWidth="1"/>
    <col min="12" max="12" width="12.28125" style="8" customWidth="1"/>
    <col min="13" max="13" width="12.00390625" style="8" customWidth="1"/>
    <col min="14" max="16384" width="9.140625" style="8" customWidth="1"/>
  </cols>
  <sheetData>
    <row r="1" spans="1:13" s="3" customFormat="1" ht="113.25" customHeight="1">
      <c r="A1" s="408" t="s">
        <v>148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2"/>
      <c r="M1" s="2"/>
    </row>
    <row r="2" spans="1:13" s="3" customFormat="1" ht="66" customHeight="1">
      <c r="A2" s="409" t="s">
        <v>202</v>
      </c>
      <c r="B2" s="409"/>
      <c r="C2" s="410"/>
      <c r="D2" s="410"/>
      <c r="E2" s="410"/>
      <c r="F2" s="410"/>
      <c r="G2" s="410"/>
      <c r="H2" s="166"/>
      <c r="I2" s="4"/>
      <c r="J2" s="4"/>
      <c r="K2" s="166"/>
      <c r="L2" s="4"/>
      <c r="M2" s="4"/>
    </row>
    <row r="3" spans="1:13" s="3" customFormat="1" ht="21" customHeight="1">
      <c r="A3" s="310"/>
      <c r="B3" s="310"/>
      <c r="C3" s="309"/>
      <c r="D3" s="309"/>
      <c r="E3" s="309"/>
      <c r="F3" s="309"/>
      <c r="G3" s="309"/>
      <c r="H3" s="166"/>
      <c r="I3" s="4"/>
      <c r="J3" s="4"/>
      <c r="K3" s="166"/>
      <c r="L3" s="4"/>
      <c r="M3" s="4"/>
    </row>
    <row r="4" spans="1:13" s="193" customFormat="1" ht="72" customHeight="1">
      <c r="A4" s="305" t="s">
        <v>156</v>
      </c>
      <c r="B4" s="306"/>
      <c r="C4" s="307"/>
      <c r="D4" s="307"/>
      <c r="E4" s="307"/>
      <c r="F4" s="308"/>
      <c r="G4" s="308"/>
      <c r="H4" s="225"/>
      <c r="I4" s="224"/>
      <c r="J4" s="224"/>
      <c r="K4" s="225"/>
      <c r="L4" s="226"/>
      <c r="M4" s="226"/>
    </row>
    <row r="5" spans="1:13" ht="24" customHeight="1">
      <c r="A5" s="303"/>
      <c r="B5" s="304"/>
      <c r="C5" s="302"/>
      <c r="D5" s="411" t="s">
        <v>3</v>
      </c>
      <c r="E5" s="412"/>
      <c r="F5" s="412"/>
      <c r="G5" s="413"/>
      <c r="H5" s="414"/>
      <c r="I5" s="415"/>
      <c r="J5" s="9"/>
      <c r="K5" s="173"/>
      <c r="L5" s="406" t="s">
        <v>88</v>
      </c>
      <c r="M5" s="407"/>
    </row>
    <row r="6" spans="1:13" ht="53.25" customHeight="1">
      <c r="A6" s="10" t="s">
        <v>29</v>
      </c>
      <c r="B6" s="11" t="s">
        <v>10</v>
      </c>
      <c r="C6" s="12" t="s">
        <v>174</v>
      </c>
      <c r="D6" s="311"/>
      <c r="E6" s="12" t="s">
        <v>30</v>
      </c>
      <c r="F6" s="311"/>
      <c r="G6" s="314"/>
      <c r="H6" s="315"/>
      <c r="I6" s="314"/>
      <c r="J6" s="316"/>
      <c r="K6" s="317"/>
      <c r="L6" s="12" t="s">
        <v>135</v>
      </c>
      <c r="M6" s="12" t="s">
        <v>175</v>
      </c>
    </row>
    <row r="7" spans="1:13" ht="13.5" thickBot="1">
      <c r="A7" s="15" t="s">
        <v>32</v>
      </c>
      <c r="B7" s="16" t="s">
        <v>33</v>
      </c>
      <c r="C7" s="16" t="s">
        <v>34</v>
      </c>
      <c r="D7" s="312"/>
      <c r="E7" s="16" t="s">
        <v>35</v>
      </c>
      <c r="F7" s="312"/>
      <c r="G7" s="312"/>
      <c r="H7" s="318"/>
      <c r="I7" s="312"/>
      <c r="J7" s="312"/>
      <c r="K7" s="318"/>
      <c r="L7" s="16" t="s">
        <v>75</v>
      </c>
      <c r="M7" s="16" t="s">
        <v>155</v>
      </c>
    </row>
    <row r="8" spans="1:13" s="18" customFormat="1" ht="13.5" thickTop="1">
      <c r="A8" s="17">
        <v>31</v>
      </c>
      <c r="B8" s="1" t="s">
        <v>21</v>
      </c>
      <c r="C8" s="61">
        <f>SUM(C9+C10+C11)</f>
        <v>6541000</v>
      </c>
      <c r="D8" s="313"/>
      <c r="E8" s="61">
        <f>SUM(E9+E10+E11)</f>
        <v>6541000</v>
      </c>
      <c r="F8" s="313"/>
      <c r="G8" s="313"/>
      <c r="H8" s="319"/>
      <c r="I8" s="313"/>
      <c r="J8" s="313"/>
      <c r="K8" s="319"/>
      <c r="L8" s="124">
        <v>6541000</v>
      </c>
      <c r="M8" s="124">
        <v>6541000</v>
      </c>
    </row>
    <row r="9" spans="1:13" s="18" customFormat="1" ht="12" customHeight="1">
      <c r="A9" s="19">
        <v>311</v>
      </c>
      <c r="B9" s="20" t="s">
        <v>28</v>
      </c>
      <c r="C9" s="62">
        <v>5400000</v>
      </c>
      <c r="D9" s="147"/>
      <c r="E9" s="20">
        <v>5400000</v>
      </c>
      <c r="F9" s="147"/>
      <c r="G9" s="147"/>
      <c r="H9" s="320"/>
      <c r="I9" s="147"/>
      <c r="J9" s="147"/>
      <c r="K9" s="320"/>
      <c r="L9" s="20"/>
      <c r="M9" s="20"/>
    </row>
    <row r="10" spans="1:13" s="18" customFormat="1" ht="12" customHeight="1">
      <c r="A10" s="19">
        <v>312</v>
      </c>
      <c r="B10" s="20" t="s">
        <v>11</v>
      </c>
      <c r="C10" s="62">
        <v>250000</v>
      </c>
      <c r="D10" s="147"/>
      <c r="E10" s="20">
        <v>250000</v>
      </c>
      <c r="F10" s="147"/>
      <c r="G10" s="147"/>
      <c r="H10" s="320"/>
      <c r="I10" s="147"/>
      <c r="J10" s="147"/>
      <c r="K10" s="320"/>
      <c r="L10" s="20"/>
      <c r="M10" s="20"/>
    </row>
    <row r="11" spans="1:13" s="18" customFormat="1" ht="12" customHeight="1">
      <c r="A11" s="19">
        <v>313</v>
      </c>
      <c r="B11" s="20" t="s">
        <v>22</v>
      </c>
      <c r="C11" s="62">
        <v>891000</v>
      </c>
      <c r="D11" s="147"/>
      <c r="E11" s="20">
        <v>891000</v>
      </c>
      <c r="F11" s="147"/>
      <c r="G11" s="147"/>
      <c r="H11" s="320"/>
      <c r="I11" s="147"/>
      <c r="J11" s="147"/>
      <c r="K11" s="320"/>
      <c r="L11" s="20"/>
      <c r="M11" s="20"/>
    </row>
    <row r="12" spans="1:13" s="18" customFormat="1" ht="15" customHeight="1">
      <c r="A12" s="21">
        <v>32</v>
      </c>
      <c r="B12" s="22" t="s">
        <v>12</v>
      </c>
      <c r="C12" s="63">
        <f>SUM(C13)</f>
        <v>150000</v>
      </c>
      <c r="D12" s="141"/>
      <c r="E12" s="63">
        <f>SUM(E13)</f>
        <v>150000</v>
      </c>
      <c r="F12" s="141"/>
      <c r="G12" s="141"/>
      <c r="H12" s="321"/>
      <c r="I12" s="141"/>
      <c r="J12" s="141"/>
      <c r="K12" s="321"/>
      <c r="L12" s="125">
        <v>150000</v>
      </c>
      <c r="M12" s="125">
        <v>150000</v>
      </c>
    </row>
    <row r="13" spans="1:13" s="18" customFormat="1" ht="13.5" customHeight="1">
      <c r="A13" s="19">
        <v>321</v>
      </c>
      <c r="B13" s="23" t="s">
        <v>23</v>
      </c>
      <c r="C13" s="62">
        <v>150000</v>
      </c>
      <c r="D13" s="147"/>
      <c r="E13" s="20">
        <v>150000</v>
      </c>
      <c r="F13" s="147"/>
      <c r="G13" s="147"/>
      <c r="H13" s="320"/>
      <c r="I13" s="147"/>
      <c r="J13" s="147"/>
      <c r="K13" s="320"/>
      <c r="L13" s="20"/>
      <c r="M13" s="20"/>
    </row>
    <row r="14" spans="1:13" ht="45" customHeight="1">
      <c r="A14" s="24"/>
      <c r="B14" s="25" t="s">
        <v>76</v>
      </c>
      <c r="C14" s="64">
        <f>SUM(C8+C12)</f>
        <v>6691000</v>
      </c>
      <c r="D14" s="141"/>
      <c r="E14" s="64">
        <f>SUM(E8+E12)</f>
        <v>6691000</v>
      </c>
      <c r="F14" s="141"/>
      <c r="G14" s="141"/>
      <c r="H14" s="321"/>
      <c r="I14" s="141"/>
      <c r="J14" s="141"/>
      <c r="K14" s="321"/>
      <c r="L14" s="64">
        <f>SUM(L8+L12)</f>
        <v>6691000</v>
      </c>
      <c r="M14" s="64">
        <f>SUM(M8+M12)</f>
        <v>6691000</v>
      </c>
    </row>
    <row r="15" spans="1:12" s="155" customFormat="1" ht="28.5" customHeight="1">
      <c r="A15" s="331"/>
      <c r="B15" s="332"/>
      <c r="C15" s="333"/>
      <c r="D15" s="333"/>
      <c r="E15" s="333"/>
      <c r="F15" s="333"/>
      <c r="G15" s="162"/>
      <c r="H15" s="175"/>
      <c r="I15" s="153"/>
      <c r="J15" s="160"/>
      <c r="K15" s="160"/>
      <c r="L15" s="161"/>
    </row>
    <row r="16" spans="1:12" s="155" customFormat="1" ht="42" customHeight="1">
      <c r="A16" s="194" t="s">
        <v>132</v>
      </c>
      <c r="B16" s="223"/>
      <c r="C16" s="223"/>
      <c r="D16" s="127"/>
      <c r="E16" s="127"/>
      <c r="F16" s="128"/>
      <c r="G16" s="194"/>
      <c r="H16" s="194"/>
      <c r="I16" s="194"/>
      <c r="J16" s="160"/>
      <c r="K16" s="160"/>
      <c r="L16" s="161"/>
    </row>
    <row r="17" spans="1:12" s="155" customFormat="1" ht="22.5" customHeight="1">
      <c r="A17" s="345" t="s">
        <v>73</v>
      </c>
      <c r="B17" s="364"/>
      <c r="C17" s="365" t="s">
        <v>136</v>
      </c>
      <c r="D17" s="366" t="s">
        <v>118</v>
      </c>
      <c r="E17" s="365"/>
      <c r="F17" s="365"/>
      <c r="G17" s="162"/>
      <c r="H17" s="175"/>
      <c r="I17" s="153"/>
      <c r="J17" s="160"/>
      <c r="K17" s="160"/>
      <c r="L17" s="161"/>
    </row>
    <row r="18" spans="1:12" s="155" customFormat="1" ht="28.5" customHeight="1">
      <c r="A18" s="158"/>
      <c r="B18" s="159"/>
      <c r="C18" s="367" t="s">
        <v>116</v>
      </c>
      <c r="D18" s="154"/>
      <c r="E18" s="343" t="s">
        <v>150</v>
      </c>
      <c r="F18" s="344"/>
      <c r="G18" s="162"/>
      <c r="H18" s="175"/>
      <c r="I18" s="153"/>
      <c r="J18" s="160"/>
      <c r="K18" s="160"/>
      <c r="L18" s="161"/>
    </row>
    <row r="19" spans="1:12" s="155" customFormat="1" ht="18" customHeight="1">
      <c r="A19" s="340" t="s">
        <v>147</v>
      </c>
      <c r="B19" s="341"/>
      <c r="C19" s="342">
        <v>233040</v>
      </c>
      <c r="D19" s="154"/>
      <c r="E19" s="296" t="s">
        <v>126</v>
      </c>
      <c r="F19" s="297">
        <v>446</v>
      </c>
      <c r="G19" s="162"/>
      <c r="H19" s="175"/>
      <c r="I19" s="153"/>
      <c r="J19" s="153"/>
      <c r="K19" s="160"/>
      <c r="L19" s="161"/>
    </row>
    <row r="20" spans="1:11" s="155" customFormat="1" ht="18" customHeight="1">
      <c r="A20" s="337" t="s">
        <v>152</v>
      </c>
      <c r="B20" s="338"/>
      <c r="C20" s="339">
        <v>170000</v>
      </c>
      <c r="D20" s="154"/>
      <c r="E20" s="296" t="s">
        <v>127</v>
      </c>
      <c r="F20" s="297">
        <v>22</v>
      </c>
      <c r="K20" s="175"/>
    </row>
    <row r="21" spans="1:7" s="155" customFormat="1" ht="18" customHeight="1">
      <c r="A21" s="337" t="s">
        <v>151</v>
      </c>
      <c r="B21" s="338"/>
      <c r="C21" s="339"/>
      <c r="D21" s="154"/>
      <c r="E21" s="296" t="s">
        <v>128</v>
      </c>
      <c r="F21" s="297"/>
      <c r="G21" s="336"/>
    </row>
    <row r="22" spans="1:13" s="155" customFormat="1" ht="18" customHeight="1" thickBot="1">
      <c r="A22" s="337" t="s">
        <v>153</v>
      </c>
      <c r="B22" s="338"/>
      <c r="C22" s="339">
        <v>20000</v>
      </c>
      <c r="D22" s="154"/>
      <c r="E22" s="300" t="s">
        <v>129</v>
      </c>
      <c r="F22" s="301"/>
      <c r="L22" s="8"/>
      <c r="M22" s="8"/>
    </row>
    <row r="23" spans="1:11" s="155" customFormat="1" ht="35.25" customHeight="1" thickTop="1">
      <c r="A23" s="163" t="s">
        <v>117</v>
      </c>
      <c r="B23" s="164"/>
      <c r="C23" s="165">
        <f>SUM(C19:C22)</f>
        <v>423040</v>
      </c>
      <c r="D23" s="154"/>
      <c r="E23" s="298" t="s">
        <v>130</v>
      </c>
      <c r="F23" s="299">
        <f>SUM(F19*20+F20*300+F21*700+F22*1500+3900)*12</f>
        <v>233040</v>
      </c>
      <c r="G23" s="8"/>
      <c r="H23" s="8"/>
      <c r="I23" s="8"/>
      <c r="J23" s="8"/>
      <c r="K23" s="8"/>
    </row>
    <row r="24" spans="1:6" s="155" customFormat="1" ht="27" customHeight="1">
      <c r="A24" s="26"/>
      <c r="B24" s="405"/>
      <c r="C24" s="405"/>
      <c r="F24" s="7"/>
    </row>
    <row r="25" spans="1:6" s="155" customFormat="1" ht="25.5" customHeight="1">
      <c r="A25" s="10" t="s">
        <v>29</v>
      </c>
      <c r="B25" s="11" t="s">
        <v>10</v>
      </c>
      <c r="C25" s="12" t="s">
        <v>174</v>
      </c>
      <c r="D25" s="12" t="s">
        <v>77</v>
      </c>
      <c r="E25" s="12" t="s">
        <v>138</v>
      </c>
      <c r="F25" s="12" t="s">
        <v>176</v>
      </c>
    </row>
    <row r="26" spans="1:6" s="155" customFormat="1" ht="18" customHeight="1" thickBot="1">
      <c r="A26" s="29">
        <v>1</v>
      </c>
      <c r="B26" s="29" t="s">
        <v>33</v>
      </c>
      <c r="C26" s="29" t="s">
        <v>34</v>
      </c>
      <c r="D26" s="29" t="s">
        <v>35</v>
      </c>
      <c r="E26" s="29" t="s">
        <v>41</v>
      </c>
      <c r="F26" s="29" t="s">
        <v>79</v>
      </c>
    </row>
    <row r="27" spans="1:13" ht="25.5" customHeight="1" thickBot="1" thickTop="1">
      <c r="A27" s="30">
        <v>32</v>
      </c>
      <c r="B27" s="31" t="s">
        <v>12</v>
      </c>
      <c r="C27" s="65">
        <f>SUM(C28+C32+C42+C56)</f>
        <v>418040</v>
      </c>
      <c r="D27" s="65">
        <f>SUM(D28+D32+D42+D56)</f>
        <v>418040</v>
      </c>
      <c r="E27" s="125">
        <v>418040</v>
      </c>
      <c r="F27" s="125">
        <v>418040</v>
      </c>
      <c r="G27" s="402" t="s">
        <v>149</v>
      </c>
      <c r="H27" s="403"/>
      <c r="I27" s="403"/>
      <c r="J27" s="404"/>
      <c r="K27" s="155"/>
      <c r="L27" s="155"/>
      <c r="M27" s="155"/>
    </row>
    <row r="28" spans="1:6" s="155" customFormat="1" ht="24.75" customHeight="1">
      <c r="A28" s="33">
        <v>321</v>
      </c>
      <c r="B28" s="34" t="s">
        <v>23</v>
      </c>
      <c r="C28" s="63">
        <f>SUM(C29+C30+C31)</f>
        <v>31640</v>
      </c>
      <c r="D28" s="63">
        <f>SUM(D29+D30)</f>
        <v>31640</v>
      </c>
      <c r="E28" s="141"/>
      <c r="F28" s="141"/>
    </row>
    <row r="29" spans="1:6" s="155" customFormat="1" ht="14.25" customHeight="1">
      <c r="A29" s="35">
        <v>3211</v>
      </c>
      <c r="B29" s="36" t="s">
        <v>42</v>
      </c>
      <c r="C29" s="62">
        <f>SUM(D29)</f>
        <v>28640</v>
      </c>
      <c r="D29" s="37">
        <v>28640</v>
      </c>
      <c r="E29" s="142"/>
      <c r="F29" s="142"/>
    </row>
    <row r="30" spans="1:13" s="155" customFormat="1" ht="10.5" customHeight="1">
      <c r="A30" s="38">
        <v>3213</v>
      </c>
      <c r="B30" s="39" t="s">
        <v>43</v>
      </c>
      <c r="C30" s="62">
        <f>SUM(D30)</f>
        <v>3000</v>
      </c>
      <c r="D30" s="39">
        <v>3000</v>
      </c>
      <c r="E30" s="143"/>
      <c r="F30" s="143"/>
      <c r="L30" s="8"/>
      <c r="M30" s="8"/>
    </row>
    <row r="31" spans="1:13" s="155" customFormat="1" ht="10.5" customHeight="1">
      <c r="A31" s="38">
        <v>3214</v>
      </c>
      <c r="B31" s="39" t="s">
        <v>109</v>
      </c>
      <c r="C31" s="62">
        <f>SUM(D31)</f>
        <v>0</v>
      </c>
      <c r="D31" s="39"/>
      <c r="E31" s="143"/>
      <c r="F31" s="143"/>
      <c r="G31" s="8"/>
      <c r="H31" s="8"/>
      <c r="I31" s="8"/>
      <c r="J31" s="8"/>
      <c r="K31" s="8"/>
      <c r="L31" s="28"/>
      <c r="M31" s="28"/>
    </row>
    <row r="32" spans="1:13" s="155" customFormat="1" ht="10.5" customHeight="1">
      <c r="A32" s="40">
        <v>322</v>
      </c>
      <c r="B32" s="41" t="s">
        <v>24</v>
      </c>
      <c r="C32" s="66">
        <f>SUM(C33+C34+C35+C39+C40+C41)</f>
        <v>252900</v>
      </c>
      <c r="D32" s="66">
        <f>SUM(D33+D34+D35+D39+D40+D41)</f>
        <v>252900</v>
      </c>
      <c r="E32" s="144"/>
      <c r="F32" s="144"/>
      <c r="G32" s="28"/>
      <c r="H32" s="28"/>
      <c r="I32" s="28"/>
      <c r="J32" s="28"/>
      <c r="K32" s="28"/>
      <c r="L32" s="177"/>
      <c r="M32" s="177"/>
    </row>
    <row r="33" spans="1:13" s="155" customFormat="1" ht="10.5" customHeight="1">
      <c r="A33" s="35">
        <v>3221</v>
      </c>
      <c r="B33" s="36" t="s">
        <v>44</v>
      </c>
      <c r="C33" s="62">
        <f>SUM(D33)</f>
        <v>43600</v>
      </c>
      <c r="D33" s="36">
        <v>43600</v>
      </c>
      <c r="E33" s="145"/>
      <c r="F33" s="145"/>
      <c r="G33" s="177"/>
      <c r="H33" s="177"/>
      <c r="I33" s="177"/>
      <c r="J33" s="177"/>
      <c r="K33" s="177"/>
      <c r="L33" s="32"/>
      <c r="M33" s="32"/>
    </row>
    <row r="34" spans="1:13" s="155" customFormat="1" ht="10.5" customHeight="1">
      <c r="A34" s="35">
        <v>3222</v>
      </c>
      <c r="B34" s="36" t="s">
        <v>45</v>
      </c>
      <c r="C34" s="62">
        <f>SUM(D34)</f>
        <v>18000</v>
      </c>
      <c r="D34" s="36">
        <v>18000</v>
      </c>
      <c r="E34" s="145"/>
      <c r="F34" s="145"/>
      <c r="G34" s="32"/>
      <c r="H34" s="32"/>
      <c r="I34" s="32"/>
      <c r="J34" s="32"/>
      <c r="K34" s="32"/>
      <c r="L34" s="6"/>
      <c r="M34" s="6"/>
    </row>
    <row r="35" spans="1:11" ht="15" customHeight="1">
      <c r="A35" s="129">
        <v>3223</v>
      </c>
      <c r="B35" s="134" t="s">
        <v>81</v>
      </c>
      <c r="C35" s="134">
        <f aca="true" t="shared" si="0" ref="C35:C41">SUM(D35)</f>
        <v>170000</v>
      </c>
      <c r="D35" s="134">
        <f>SUM(D36+D37+D38)</f>
        <v>170000</v>
      </c>
      <c r="E35" s="146"/>
      <c r="F35" s="146"/>
      <c r="G35" s="6"/>
      <c r="H35" s="6"/>
      <c r="I35" s="6"/>
      <c r="J35" s="6"/>
      <c r="K35" s="6"/>
    </row>
    <row r="36" spans="1:13" s="28" customFormat="1" ht="18" customHeight="1">
      <c r="A36" s="136">
        <v>32231</v>
      </c>
      <c r="B36" s="137" t="s">
        <v>46</v>
      </c>
      <c r="C36" s="137">
        <f t="shared" si="0"/>
        <v>50000</v>
      </c>
      <c r="D36" s="137">
        <v>50000</v>
      </c>
      <c r="E36" s="132"/>
      <c r="F36" s="132"/>
      <c r="G36" s="8"/>
      <c r="H36" s="8"/>
      <c r="I36" s="8"/>
      <c r="J36" s="8"/>
      <c r="K36" s="8"/>
      <c r="L36" s="8"/>
      <c r="M36" s="8"/>
    </row>
    <row r="37" spans="1:13" s="177" customFormat="1" ht="15" customHeight="1">
      <c r="A37" s="293">
        <v>32234</v>
      </c>
      <c r="B37" s="294" t="s">
        <v>110</v>
      </c>
      <c r="C37" s="62">
        <f t="shared" si="0"/>
        <v>0</v>
      </c>
      <c r="D37" s="294"/>
      <c r="E37" s="132"/>
      <c r="F37" s="132"/>
      <c r="G37" s="8"/>
      <c r="H37" s="8"/>
      <c r="I37" s="8"/>
      <c r="J37" s="8"/>
      <c r="K37" s="8"/>
      <c r="L37" s="8"/>
      <c r="M37" s="8"/>
    </row>
    <row r="38" spans="1:13" s="32" customFormat="1" ht="27" customHeight="1">
      <c r="A38" s="136">
        <v>32239</v>
      </c>
      <c r="B38" s="137" t="s">
        <v>111</v>
      </c>
      <c r="C38" s="137">
        <f t="shared" si="0"/>
        <v>120000</v>
      </c>
      <c r="D38" s="137">
        <v>120000</v>
      </c>
      <c r="E38" s="132"/>
      <c r="F38" s="132"/>
      <c r="G38" s="8"/>
      <c r="H38" s="8"/>
      <c r="I38" s="8"/>
      <c r="J38" s="8"/>
      <c r="K38" s="8"/>
      <c r="L38" s="6"/>
      <c r="M38" s="6"/>
    </row>
    <row r="39" spans="1:13" s="6" customFormat="1" ht="19.5" customHeight="1">
      <c r="A39" s="35">
        <v>3224</v>
      </c>
      <c r="B39" s="36" t="s">
        <v>82</v>
      </c>
      <c r="C39" s="62">
        <f t="shared" si="0"/>
        <v>7500</v>
      </c>
      <c r="D39" s="36">
        <v>7500</v>
      </c>
      <c r="E39" s="145"/>
      <c r="F39" s="145"/>
      <c r="L39" s="8"/>
      <c r="M39" s="8"/>
    </row>
    <row r="40" spans="1:11" ht="12.75">
      <c r="A40" s="35">
        <v>3225</v>
      </c>
      <c r="B40" s="36" t="s">
        <v>13</v>
      </c>
      <c r="C40" s="62">
        <f t="shared" si="0"/>
        <v>10000</v>
      </c>
      <c r="D40" s="36">
        <v>10000</v>
      </c>
      <c r="E40" s="145"/>
      <c r="F40" s="145"/>
      <c r="H40" s="8"/>
      <c r="K40" s="8"/>
    </row>
    <row r="41" spans="1:13" ht="13.5" customHeight="1">
      <c r="A41" s="35">
        <v>3227</v>
      </c>
      <c r="B41" s="36" t="s">
        <v>80</v>
      </c>
      <c r="C41" s="62">
        <f t="shared" si="0"/>
        <v>3800</v>
      </c>
      <c r="D41" s="36">
        <v>3800</v>
      </c>
      <c r="E41" s="145"/>
      <c r="F41" s="145"/>
      <c r="H41" s="8"/>
      <c r="K41" s="8"/>
      <c r="L41" s="59"/>
      <c r="M41" s="59"/>
    </row>
    <row r="42" spans="1:13" ht="13.5" customHeight="1">
      <c r="A42" s="42">
        <v>323</v>
      </c>
      <c r="B42" s="22" t="s">
        <v>25</v>
      </c>
      <c r="C42" s="63">
        <f>SUM(C43+C48+C49+C50+C51+C52+C53+C54+C55)</f>
        <v>131500</v>
      </c>
      <c r="D42" s="63">
        <f>SUM(D43+D48+D49+D50+D51+D52+D53+D54+D55)</f>
        <v>131500</v>
      </c>
      <c r="E42" s="141"/>
      <c r="F42" s="141"/>
      <c r="G42" s="59"/>
      <c r="H42" s="59"/>
      <c r="I42" s="59"/>
      <c r="J42" s="59"/>
      <c r="K42" s="59"/>
      <c r="L42" s="59"/>
      <c r="M42" s="59"/>
    </row>
    <row r="43" spans="1:13" s="6" customFormat="1" ht="18" customHeight="1">
      <c r="A43" s="133">
        <v>3231</v>
      </c>
      <c r="B43" s="134" t="s">
        <v>47</v>
      </c>
      <c r="C43" s="135">
        <f aca="true" t="shared" si="1" ref="C43:C56">SUM(D43)</f>
        <v>16000</v>
      </c>
      <c r="D43" s="134">
        <f>SUM(D44+D45+D46+D47)</f>
        <v>16000</v>
      </c>
      <c r="E43" s="146"/>
      <c r="F43" s="146"/>
      <c r="G43" s="59"/>
      <c r="H43" s="59"/>
      <c r="I43" s="59"/>
      <c r="J43" s="59"/>
      <c r="K43" s="59"/>
      <c r="L43" s="59"/>
      <c r="M43" s="59"/>
    </row>
    <row r="44" spans="1:13" ht="14.25" customHeight="1">
      <c r="A44" s="139">
        <v>32311</v>
      </c>
      <c r="B44" s="138" t="s">
        <v>112</v>
      </c>
      <c r="C44" s="140">
        <f t="shared" si="1"/>
        <v>10000</v>
      </c>
      <c r="D44" s="138">
        <v>10000</v>
      </c>
      <c r="E44" s="146"/>
      <c r="F44" s="146"/>
      <c r="G44" s="59"/>
      <c r="H44" s="59"/>
      <c r="I44" s="59"/>
      <c r="J44" s="59"/>
      <c r="K44" s="59"/>
      <c r="L44" s="59"/>
      <c r="M44" s="59"/>
    </row>
    <row r="45" spans="1:11" ht="14.25" customHeight="1">
      <c r="A45" s="139">
        <v>32312</v>
      </c>
      <c r="B45" s="138" t="s">
        <v>113</v>
      </c>
      <c r="C45" s="140">
        <f t="shared" si="1"/>
        <v>3000</v>
      </c>
      <c r="D45" s="138">
        <v>3000</v>
      </c>
      <c r="E45" s="146"/>
      <c r="F45" s="146"/>
      <c r="G45" s="59"/>
      <c r="H45" s="59"/>
      <c r="I45" s="59"/>
      <c r="J45" s="59"/>
      <c r="K45" s="59"/>
    </row>
    <row r="46" spans="1:13" s="59" customFormat="1" ht="14.25" customHeight="1">
      <c r="A46" s="139">
        <v>32313</v>
      </c>
      <c r="B46" s="138" t="s">
        <v>114</v>
      </c>
      <c r="C46" s="140">
        <f t="shared" si="1"/>
        <v>3000</v>
      </c>
      <c r="D46" s="138">
        <v>3000</v>
      </c>
      <c r="E46" s="146"/>
      <c r="F46" s="146"/>
      <c r="G46" s="8"/>
      <c r="H46" s="8"/>
      <c r="I46" s="8"/>
      <c r="J46" s="8"/>
      <c r="K46" s="8"/>
      <c r="L46" s="8"/>
      <c r="M46" s="8"/>
    </row>
    <row r="47" spans="1:13" s="59" customFormat="1" ht="14.25" customHeight="1">
      <c r="A47" s="139">
        <v>32319</v>
      </c>
      <c r="B47" s="138" t="s">
        <v>115</v>
      </c>
      <c r="C47" s="140">
        <f t="shared" si="1"/>
        <v>0</v>
      </c>
      <c r="D47" s="138"/>
      <c r="E47" s="146"/>
      <c r="F47" s="146"/>
      <c r="G47" s="8"/>
      <c r="H47" s="8"/>
      <c r="I47" s="8"/>
      <c r="J47" s="8"/>
      <c r="K47" s="8"/>
      <c r="L47" s="8"/>
      <c r="M47" s="8"/>
    </row>
    <row r="48" spans="1:13" s="59" customFormat="1" ht="14.25" customHeight="1">
      <c r="A48" s="129">
        <v>3232</v>
      </c>
      <c r="B48" s="130" t="s">
        <v>48</v>
      </c>
      <c r="C48" s="131">
        <f t="shared" si="1"/>
        <v>31500</v>
      </c>
      <c r="D48" s="130">
        <v>31500</v>
      </c>
      <c r="E48" s="145"/>
      <c r="F48" s="145"/>
      <c r="G48" s="8"/>
      <c r="H48" s="8"/>
      <c r="I48" s="8"/>
      <c r="J48" s="8"/>
      <c r="K48" s="8"/>
      <c r="L48" s="6"/>
      <c r="M48" s="6"/>
    </row>
    <row r="49" spans="1:13" s="59" customFormat="1" ht="19.5" customHeight="1">
      <c r="A49" s="35">
        <v>3233</v>
      </c>
      <c r="B49" s="36" t="s">
        <v>49</v>
      </c>
      <c r="C49" s="62">
        <f t="shared" si="1"/>
        <v>4000</v>
      </c>
      <c r="D49" s="36">
        <v>4000</v>
      </c>
      <c r="E49" s="145"/>
      <c r="F49" s="145"/>
      <c r="G49" s="6"/>
      <c r="H49" s="6"/>
      <c r="I49" s="6"/>
      <c r="J49" s="6"/>
      <c r="K49" s="6"/>
      <c r="L49" s="8"/>
      <c r="M49" s="8"/>
    </row>
    <row r="50" spans="1:11" ht="14.25" customHeight="1">
      <c r="A50" s="35">
        <v>3234</v>
      </c>
      <c r="B50" s="36" t="s">
        <v>14</v>
      </c>
      <c r="C50" s="62">
        <f t="shared" si="1"/>
        <v>41000</v>
      </c>
      <c r="D50" s="36">
        <v>41000</v>
      </c>
      <c r="E50" s="145"/>
      <c r="F50" s="145"/>
      <c r="H50" s="8"/>
      <c r="K50" s="8"/>
    </row>
    <row r="51" spans="1:11" ht="14.25" customHeight="1">
      <c r="A51" s="35">
        <v>3235</v>
      </c>
      <c r="B51" s="36" t="s">
        <v>15</v>
      </c>
      <c r="C51" s="62">
        <f t="shared" si="1"/>
        <v>0</v>
      </c>
      <c r="D51" s="36"/>
      <c r="E51" s="145"/>
      <c r="F51" s="145"/>
      <c r="H51" s="8"/>
      <c r="K51" s="8"/>
    </row>
    <row r="52" spans="1:11" ht="14.25" customHeight="1">
      <c r="A52" s="129">
        <v>3236</v>
      </c>
      <c r="B52" s="130" t="s">
        <v>50</v>
      </c>
      <c r="C52" s="131">
        <f t="shared" si="1"/>
        <v>20000</v>
      </c>
      <c r="D52" s="130">
        <v>20000</v>
      </c>
      <c r="E52" s="145"/>
      <c r="F52" s="145"/>
      <c r="H52" s="8"/>
      <c r="K52" s="8"/>
    </row>
    <row r="53" spans="1:13" s="6" customFormat="1" ht="16.5" customHeight="1">
      <c r="A53" s="35">
        <v>3237</v>
      </c>
      <c r="B53" s="36" t="s">
        <v>51</v>
      </c>
      <c r="C53" s="62">
        <f t="shared" si="1"/>
        <v>2000</v>
      </c>
      <c r="D53" s="36">
        <v>2000</v>
      </c>
      <c r="E53" s="145"/>
      <c r="F53" s="145"/>
      <c r="G53" s="8"/>
      <c r="H53" s="8"/>
      <c r="I53" s="8"/>
      <c r="J53" s="8"/>
      <c r="K53" s="8"/>
      <c r="L53" s="8"/>
      <c r="M53" s="8"/>
    </row>
    <row r="54" spans="1:11" ht="19.5" customHeight="1">
      <c r="A54" s="35">
        <v>3238</v>
      </c>
      <c r="B54" s="36" t="s">
        <v>16</v>
      </c>
      <c r="C54" s="62">
        <f t="shared" si="1"/>
        <v>11000</v>
      </c>
      <c r="D54" s="36">
        <v>11000</v>
      </c>
      <c r="E54" s="145"/>
      <c r="F54" s="145"/>
      <c r="H54" s="8"/>
      <c r="K54" s="8"/>
    </row>
    <row r="55" spans="1:11" ht="14.25" customHeight="1">
      <c r="A55" s="35">
        <v>3239</v>
      </c>
      <c r="B55" s="36" t="s">
        <v>17</v>
      </c>
      <c r="C55" s="62">
        <f t="shared" si="1"/>
        <v>6000</v>
      </c>
      <c r="D55" s="36">
        <v>6000</v>
      </c>
      <c r="E55" s="145"/>
      <c r="F55" s="145"/>
      <c r="H55" s="8"/>
      <c r="K55" s="8"/>
    </row>
    <row r="56" spans="1:11" ht="14.25" customHeight="1">
      <c r="A56" s="42">
        <v>329</v>
      </c>
      <c r="B56" s="22" t="s">
        <v>26</v>
      </c>
      <c r="C56" s="63">
        <f t="shared" si="1"/>
        <v>2000</v>
      </c>
      <c r="D56" s="22">
        <v>2000</v>
      </c>
      <c r="E56" s="147"/>
      <c r="F56" s="147"/>
      <c r="H56" s="8"/>
      <c r="K56" s="8"/>
    </row>
    <row r="57" spans="1:13" ht="14.25" customHeight="1">
      <c r="A57" s="30">
        <v>34</v>
      </c>
      <c r="B57" s="31" t="s">
        <v>18</v>
      </c>
      <c r="C57" s="65">
        <f>SUM(C58+C59+C60)</f>
        <v>5000</v>
      </c>
      <c r="D57" s="65">
        <f>SUM(D58+D59+D60)</f>
        <v>5000</v>
      </c>
      <c r="E57" s="125">
        <v>5000</v>
      </c>
      <c r="F57" s="125">
        <v>5000</v>
      </c>
      <c r="H57" s="8"/>
      <c r="K57" s="8"/>
      <c r="L57" s="152"/>
      <c r="M57" s="152"/>
    </row>
    <row r="58" spans="1:13" ht="14.25" customHeight="1">
      <c r="A58" s="35">
        <v>3431</v>
      </c>
      <c r="B58" s="44" t="s">
        <v>52</v>
      </c>
      <c r="C58" s="62">
        <f>SUM(D58)</f>
        <v>5000</v>
      </c>
      <c r="D58" s="36">
        <v>5000</v>
      </c>
      <c r="E58" s="1"/>
      <c r="F58" s="1"/>
      <c r="G58" s="152"/>
      <c r="H58" s="169"/>
      <c r="I58" s="152"/>
      <c r="J58" s="152"/>
      <c r="K58" s="169"/>
      <c r="L58" s="156"/>
      <c r="M58" s="156"/>
    </row>
    <row r="59" spans="1:11" ht="14.25" customHeight="1">
      <c r="A59" s="35">
        <v>3433</v>
      </c>
      <c r="B59" s="44" t="s">
        <v>53</v>
      </c>
      <c r="C59" s="62">
        <f>SUM(D59)</f>
        <v>0</v>
      </c>
      <c r="D59" s="36"/>
      <c r="E59" s="1"/>
      <c r="F59" s="1"/>
      <c r="G59" s="156"/>
      <c r="H59" s="170"/>
      <c r="I59" s="156"/>
      <c r="J59" s="156"/>
      <c r="K59" s="170"/>
    </row>
    <row r="60" spans="1:11" ht="14.25" customHeight="1">
      <c r="A60" s="35">
        <v>3434</v>
      </c>
      <c r="B60" s="44" t="s">
        <v>26</v>
      </c>
      <c r="C60" s="62">
        <f>SUM(D60)</f>
        <v>0</v>
      </c>
      <c r="D60" s="36"/>
      <c r="E60" s="1"/>
      <c r="F60" s="1"/>
      <c r="H60" s="8"/>
      <c r="K60" s="8"/>
    </row>
    <row r="61" spans="1:11" ht="14.25" customHeight="1">
      <c r="A61" s="148"/>
      <c r="B61" s="149" t="s">
        <v>83</v>
      </c>
      <c r="C61" s="150">
        <f>SUM(C27+C57)</f>
        <v>423040</v>
      </c>
      <c r="D61" s="150">
        <f>SUM(D27+D57)</f>
        <v>423040</v>
      </c>
      <c r="E61" s="150">
        <f>SUM(E27+E57)</f>
        <v>423040</v>
      </c>
      <c r="F61" s="150">
        <f>SUM(F27+F57)</f>
        <v>423040</v>
      </c>
      <c r="H61" s="8"/>
      <c r="K61" s="8"/>
    </row>
    <row r="62" spans="1:6" s="155" customFormat="1" ht="14.25" customHeight="1">
      <c r="A62" s="361"/>
      <c r="B62" s="362"/>
      <c r="C62" s="363"/>
      <c r="D62" s="363"/>
      <c r="E62" s="363"/>
      <c r="F62" s="363"/>
    </row>
    <row r="63" spans="7:15" ht="14.25" customHeight="1">
      <c r="G63" s="155"/>
      <c r="H63" s="358"/>
      <c r="I63" s="155"/>
      <c r="J63" s="155"/>
      <c r="K63" s="358"/>
      <c r="L63" s="155"/>
      <c r="M63" s="155"/>
      <c r="N63" s="155"/>
      <c r="O63" s="155"/>
    </row>
    <row r="64" spans="1:15" s="351" customFormat="1" ht="14.25" customHeight="1">
      <c r="A64" s="346" t="s">
        <v>87</v>
      </c>
      <c r="B64" s="347"/>
      <c r="C64" s="348" t="s">
        <v>154</v>
      </c>
      <c r="D64" s="349" t="s">
        <v>192</v>
      </c>
      <c r="E64" s="350"/>
      <c r="F64" s="350"/>
      <c r="G64" s="359"/>
      <c r="H64" s="359"/>
      <c r="I64" s="359"/>
      <c r="J64" s="359"/>
      <c r="K64" s="359"/>
      <c r="L64" s="359"/>
      <c r="M64" s="359"/>
      <c r="N64" s="359"/>
      <c r="O64" s="359"/>
    </row>
    <row r="65" spans="1:15" ht="30.75" customHeight="1">
      <c r="A65" s="10" t="s">
        <v>29</v>
      </c>
      <c r="B65" s="11" t="s">
        <v>10</v>
      </c>
      <c r="C65" s="12" t="s">
        <v>174</v>
      </c>
      <c r="D65" s="12" t="s">
        <v>77</v>
      </c>
      <c r="E65" s="12" t="s">
        <v>138</v>
      </c>
      <c r="F65" s="12" t="s">
        <v>176</v>
      </c>
      <c r="G65" s="360"/>
      <c r="H65" s="360"/>
      <c r="I65" s="360"/>
      <c r="J65" s="360"/>
      <c r="K65" s="360"/>
      <c r="L65" s="360"/>
      <c r="M65" s="360"/>
      <c r="N65" s="155"/>
      <c r="O65" s="155"/>
    </row>
    <row r="66" spans="1:13" s="6" customFormat="1" ht="12.75">
      <c r="A66" s="47" t="s">
        <v>32</v>
      </c>
      <c r="B66" s="46" t="s">
        <v>33</v>
      </c>
      <c r="C66" s="46" t="s">
        <v>34</v>
      </c>
      <c r="D66" s="46" t="s">
        <v>35</v>
      </c>
      <c r="E66" s="46" t="s">
        <v>75</v>
      </c>
      <c r="F66" s="46" t="s">
        <v>155</v>
      </c>
      <c r="G66" s="8"/>
      <c r="H66" s="8"/>
      <c r="I66" s="8"/>
      <c r="J66" s="8"/>
      <c r="K66" s="8"/>
      <c r="L66" s="8"/>
      <c r="M66" s="8"/>
    </row>
    <row r="67" spans="1:13" s="43" customFormat="1" ht="12.75" customHeight="1">
      <c r="A67" s="48">
        <v>42</v>
      </c>
      <c r="B67" s="49" t="s">
        <v>27</v>
      </c>
      <c r="C67" s="67">
        <f>C68+C72+C77</f>
        <v>0</v>
      </c>
      <c r="D67" s="67">
        <f>D68+D72+D77</f>
        <v>0</v>
      </c>
      <c r="E67" s="124"/>
      <c r="F67" s="124"/>
      <c r="G67" s="8"/>
      <c r="H67" s="8"/>
      <c r="I67" s="8"/>
      <c r="J67" s="8"/>
      <c r="K67" s="8"/>
      <c r="L67" s="8"/>
      <c r="M67" s="8"/>
    </row>
    <row r="68" spans="1:11" ht="12.75">
      <c r="A68" s="17">
        <v>4221</v>
      </c>
      <c r="B68" s="1" t="s">
        <v>19</v>
      </c>
      <c r="C68" s="61">
        <f>C69+C70+C71</f>
        <v>0</v>
      </c>
      <c r="D68" s="61">
        <f>D69+D70+D71</f>
        <v>0</v>
      </c>
      <c r="E68" s="61"/>
      <c r="F68" s="61"/>
      <c r="H68" s="8"/>
      <c r="K68" s="8"/>
    </row>
    <row r="69" spans="1:13" ht="12.75">
      <c r="A69" s="19">
        <v>42211</v>
      </c>
      <c r="B69" s="20" t="s">
        <v>54</v>
      </c>
      <c r="C69" s="62">
        <f>SUM(D69)</f>
        <v>0</v>
      </c>
      <c r="D69" s="20"/>
      <c r="E69" s="20"/>
      <c r="F69" s="20"/>
      <c r="G69" s="151"/>
      <c r="H69" s="151"/>
      <c r="I69" s="151"/>
      <c r="J69" s="151"/>
      <c r="K69" s="151"/>
      <c r="L69" s="151"/>
      <c r="M69" s="151"/>
    </row>
    <row r="70" spans="1:13" ht="13.5" customHeight="1">
      <c r="A70" s="19">
        <v>42212</v>
      </c>
      <c r="B70" s="20" t="s">
        <v>55</v>
      </c>
      <c r="C70" s="62">
        <f aca="true" t="shared" si="2" ref="C70:C91">SUM(D70)</f>
        <v>0</v>
      </c>
      <c r="D70" s="20"/>
      <c r="E70" s="20"/>
      <c r="F70" s="20"/>
      <c r="G70" s="155"/>
      <c r="H70" s="155"/>
      <c r="I70" s="155"/>
      <c r="J70" s="155"/>
      <c r="K70" s="155"/>
      <c r="L70" s="155"/>
      <c r="M70" s="155"/>
    </row>
    <row r="71" spans="1:13" s="151" customFormat="1" ht="12" customHeight="1">
      <c r="A71" s="19">
        <v>42219</v>
      </c>
      <c r="B71" s="20" t="s">
        <v>56</v>
      </c>
      <c r="C71" s="62">
        <f t="shared" si="2"/>
        <v>0</v>
      </c>
      <c r="D71" s="20"/>
      <c r="E71" s="20"/>
      <c r="F71" s="20"/>
      <c r="G71" s="157"/>
      <c r="H71" s="157"/>
      <c r="I71" s="157"/>
      <c r="J71" s="157"/>
      <c r="K71" s="157"/>
      <c r="L71" s="157"/>
      <c r="M71" s="157"/>
    </row>
    <row r="72" spans="1:13" s="155" customFormat="1" ht="15.75" customHeight="1">
      <c r="A72" s="17">
        <v>4222</v>
      </c>
      <c r="B72" s="1" t="s">
        <v>20</v>
      </c>
      <c r="C72" s="61">
        <f t="shared" si="2"/>
        <v>0</v>
      </c>
      <c r="D72" s="61">
        <f>D73+D74+D75+D76</f>
        <v>0</v>
      </c>
      <c r="E72" s="61"/>
      <c r="F72" s="61"/>
      <c r="G72" s="8"/>
      <c r="H72" s="8"/>
      <c r="I72" s="8"/>
      <c r="J72" s="8"/>
      <c r="K72" s="8"/>
      <c r="L72" s="8"/>
      <c r="M72" s="8"/>
    </row>
    <row r="73" spans="1:13" s="157" customFormat="1" ht="11.25" customHeight="1">
      <c r="A73" s="19">
        <v>42221</v>
      </c>
      <c r="B73" s="20" t="s">
        <v>57</v>
      </c>
      <c r="C73" s="62">
        <f t="shared" si="2"/>
        <v>0</v>
      </c>
      <c r="D73" s="20"/>
      <c r="E73" s="20"/>
      <c r="F73" s="20"/>
      <c r="G73" s="8"/>
      <c r="H73" s="8"/>
      <c r="I73" s="8"/>
      <c r="J73" s="8"/>
      <c r="K73" s="8"/>
      <c r="L73" s="8"/>
      <c r="M73" s="8"/>
    </row>
    <row r="74" spans="1:11" ht="22.5">
      <c r="A74" s="19">
        <v>42222</v>
      </c>
      <c r="B74" s="20" t="s">
        <v>58</v>
      </c>
      <c r="C74" s="62">
        <f t="shared" si="2"/>
        <v>0</v>
      </c>
      <c r="D74" s="20"/>
      <c r="E74" s="20"/>
      <c r="F74" s="20"/>
      <c r="H74" s="8"/>
      <c r="K74" s="8"/>
    </row>
    <row r="75" spans="1:11" ht="12.75">
      <c r="A75" s="19">
        <v>42223</v>
      </c>
      <c r="B75" s="20" t="s">
        <v>59</v>
      </c>
      <c r="C75" s="62">
        <f t="shared" si="2"/>
        <v>0</v>
      </c>
      <c r="D75" s="20"/>
      <c r="E75" s="20"/>
      <c r="F75" s="20"/>
      <c r="H75" s="8"/>
      <c r="K75" s="8"/>
    </row>
    <row r="76" spans="1:11" ht="12.75">
      <c r="A76" s="19">
        <v>42229</v>
      </c>
      <c r="B76" s="20" t="s">
        <v>60</v>
      </c>
      <c r="C76" s="62">
        <f t="shared" si="2"/>
        <v>0</v>
      </c>
      <c r="D76" s="20"/>
      <c r="E76" s="20"/>
      <c r="F76" s="20"/>
      <c r="H76" s="8"/>
      <c r="K76" s="8"/>
    </row>
    <row r="77" spans="1:11" ht="17.25" customHeight="1">
      <c r="A77" s="17">
        <v>4223</v>
      </c>
      <c r="B77" s="1" t="s">
        <v>61</v>
      </c>
      <c r="C77" s="61">
        <f t="shared" si="2"/>
        <v>0</v>
      </c>
      <c r="D77" s="61">
        <f>D78+D79+D80</f>
        <v>0</v>
      </c>
      <c r="E77" s="61"/>
      <c r="F77" s="61"/>
      <c r="H77" s="8"/>
      <c r="K77" s="8"/>
    </row>
    <row r="78" spans="1:11" ht="22.5">
      <c r="A78" s="19">
        <v>42231</v>
      </c>
      <c r="B78" s="20" t="s">
        <v>62</v>
      </c>
      <c r="C78" s="62">
        <f t="shared" si="2"/>
        <v>0</v>
      </c>
      <c r="D78" s="20"/>
      <c r="E78" s="20"/>
      <c r="F78" s="20"/>
      <c r="H78" s="8"/>
      <c r="K78" s="8"/>
    </row>
    <row r="79" spans="1:11" ht="12.75">
      <c r="A79" s="19">
        <v>42232</v>
      </c>
      <c r="B79" s="20" t="s">
        <v>63</v>
      </c>
      <c r="C79" s="62">
        <f t="shared" si="2"/>
        <v>0</v>
      </c>
      <c r="D79" s="20"/>
      <c r="E79" s="20"/>
      <c r="F79" s="20"/>
      <c r="H79" s="8"/>
      <c r="K79" s="8"/>
    </row>
    <row r="80" spans="1:11" ht="12.75">
      <c r="A80" s="19">
        <v>42233</v>
      </c>
      <c r="B80" s="20" t="s">
        <v>64</v>
      </c>
      <c r="C80" s="62">
        <f t="shared" si="2"/>
        <v>0</v>
      </c>
      <c r="D80" s="20"/>
      <c r="E80" s="20"/>
      <c r="F80" s="20"/>
      <c r="H80" s="8"/>
      <c r="K80" s="8"/>
    </row>
    <row r="81" spans="1:11" ht="17.25" customHeight="1">
      <c r="A81" s="17">
        <v>4226</v>
      </c>
      <c r="B81" s="1" t="s">
        <v>65</v>
      </c>
      <c r="C81" s="61">
        <f t="shared" si="2"/>
        <v>0</v>
      </c>
      <c r="D81" s="61">
        <f>D82+D83</f>
        <v>0</v>
      </c>
      <c r="E81" s="61"/>
      <c r="F81" s="61"/>
      <c r="H81" s="8"/>
      <c r="K81" s="8"/>
    </row>
    <row r="82" spans="1:11" ht="12.75">
      <c r="A82" s="19">
        <v>42261</v>
      </c>
      <c r="B82" s="20" t="s">
        <v>66</v>
      </c>
      <c r="C82" s="62">
        <f t="shared" si="2"/>
        <v>0</v>
      </c>
      <c r="D82" s="20"/>
      <c r="E82" s="20"/>
      <c r="F82" s="20"/>
      <c r="H82" s="8"/>
      <c r="K82" s="8"/>
    </row>
    <row r="83" spans="1:11" ht="12.75">
      <c r="A83" s="19">
        <v>42262</v>
      </c>
      <c r="B83" s="20" t="s">
        <v>67</v>
      </c>
      <c r="C83" s="62">
        <f t="shared" si="2"/>
        <v>0</v>
      </c>
      <c r="D83" s="20"/>
      <c r="E83" s="20"/>
      <c r="F83" s="20"/>
      <c r="H83" s="8"/>
      <c r="K83" s="8"/>
    </row>
    <row r="84" spans="1:11" ht="12.75">
      <c r="A84" s="21">
        <v>4241</v>
      </c>
      <c r="B84" s="22" t="s">
        <v>68</v>
      </c>
      <c r="C84" s="22">
        <f t="shared" si="2"/>
        <v>0</v>
      </c>
      <c r="D84" s="22"/>
      <c r="E84" s="22"/>
      <c r="F84" s="22"/>
      <c r="H84" s="8"/>
      <c r="K84" s="8"/>
    </row>
    <row r="85" spans="1:11" ht="12.75">
      <c r="A85" s="21" t="s">
        <v>105</v>
      </c>
      <c r="B85" s="22"/>
      <c r="C85" s="22"/>
      <c r="D85" s="22"/>
      <c r="E85" s="22"/>
      <c r="F85" s="22"/>
      <c r="H85" s="8"/>
      <c r="K85" s="8"/>
    </row>
    <row r="86" spans="1:6" s="351" customFormat="1" ht="12">
      <c r="A86" s="346" t="s">
        <v>87</v>
      </c>
      <c r="B86" s="347"/>
      <c r="C86" s="348" t="s">
        <v>137</v>
      </c>
      <c r="D86" s="349" t="s">
        <v>193</v>
      </c>
      <c r="E86" s="350"/>
      <c r="F86" s="352"/>
    </row>
    <row r="87" spans="1:11" ht="25.5" customHeight="1">
      <c r="A87" s="10" t="s">
        <v>29</v>
      </c>
      <c r="B87" s="11" t="s">
        <v>10</v>
      </c>
      <c r="C87" s="12" t="s">
        <v>174</v>
      </c>
      <c r="D87" s="12" t="s">
        <v>77</v>
      </c>
      <c r="E87" s="12" t="s">
        <v>138</v>
      </c>
      <c r="F87" s="12" t="s">
        <v>176</v>
      </c>
      <c r="H87" s="8"/>
      <c r="K87" s="8"/>
    </row>
    <row r="88" spans="1:11" ht="12.75">
      <c r="A88" s="47" t="s">
        <v>32</v>
      </c>
      <c r="B88" s="46" t="s">
        <v>33</v>
      </c>
      <c r="C88" s="46" t="s">
        <v>34</v>
      </c>
      <c r="D88" s="46" t="s">
        <v>35</v>
      </c>
      <c r="E88" s="46" t="s">
        <v>75</v>
      </c>
      <c r="F88" s="46" t="s">
        <v>155</v>
      </c>
      <c r="H88" s="8"/>
      <c r="K88" s="8"/>
    </row>
    <row r="89" spans="1:13" ht="23.25" customHeight="1">
      <c r="A89" s="48">
        <v>45</v>
      </c>
      <c r="B89" s="49" t="s">
        <v>69</v>
      </c>
      <c r="C89" s="67">
        <f t="shared" si="2"/>
        <v>0</v>
      </c>
      <c r="D89" s="67">
        <f>D90+D91</f>
        <v>0</v>
      </c>
      <c r="E89" s="124"/>
      <c r="F89" s="124"/>
      <c r="G89" s="5"/>
      <c r="H89" s="171"/>
      <c r="I89" s="5"/>
      <c r="J89" s="5"/>
      <c r="K89" s="171"/>
      <c r="L89" s="5"/>
      <c r="M89" s="5"/>
    </row>
    <row r="90" spans="1:11" ht="24" customHeight="1">
      <c r="A90" s="19">
        <v>451</v>
      </c>
      <c r="B90" s="20" t="s">
        <v>70</v>
      </c>
      <c r="C90" s="62">
        <f t="shared" si="2"/>
        <v>0</v>
      </c>
      <c r="D90" s="20"/>
      <c r="E90" s="20"/>
      <c r="F90" s="20"/>
      <c r="H90" s="8"/>
      <c r="K90" s="8"/>
    </row>
    <row r="91" spans="1:11" ht="22.5">
      <c r="A91" s="19">
        <v>452</v>
      </c>
      <c r="B91" s="20" t="s">
        <v>71</v>
      </c>
      <c r="C91" s="62">
        <f t="shared" si="2"/>
        <v>0</v>
      </c>
      <c r="D91" s="20"/>
      <c r="E91" s="20"/>
      <c r="F91" s="20"/>
      <c r="H91" s="8"/>
      <c r="K91" s="8"/>
    </row>
    <row r="92" spans="1:13" s="234" customFormat="1" ht="21" customHeight="1">
      <c r="A92" s="51"/>
      <c r="B92" s="45" t="s">
        <v>84</v>
      </c>
      <c r="C92" s="68">
        <f>SUM(C67+C89)</f>
        <v>0</v>
      </c>
      <c r="D92" s="68">
        <f>SUM(D67+D89)</f>
        <v>0</v>
      </c>
      <c r="E92" s="68">
        <f>SUM(E67+E89)</f>
        <v>0</v>
      </c>
      <c r="F92" s="68">
        <f>SUM(F67+F89)</f>
        <v>0</v>
      </c>
      <c r="G92" s="8"/>
      <c r="H92" s="8"/>
      <c r="I92" s="8"/>
      <c r="J92" s="8"/>
      <c r="K92" s="8"/>
      <c r="L92" s="8"/>
      <c r="M92" s="8"/>
    </row>
    <row r="93" spans="1:13" s="234" customFormat="1" ht="17.25" customHeight="1">
      <c r="A93" s="52"/>
      <c r="B93" s="5"/>
      <c r="C93" s="5"/>
      <c r="D93" s="50"/>
      <c r="E93" s="50"/>
      <c r="F93" s="50"/>
      <c r="G93" s="8"/>
      <c r="H93" s="8"/>
      <c r="I93" s="8"/>
      <c r="J93" s="8"/>
      <c r="K93" s="8"/>
      <c r="L93" s="8"/>
      <c r="M93" s="8"/>
    </row>
    <row r="94" spans="1:13" ht="21" customHeight="1">
      <c r="A94" s="194"/>
      <c r="B94" s="194" t="s">
        <v>131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1:13" s="351" customFormat="1" ht="12">
      <c r="A95" s="227" t="s">
        <v>157</v>
      </c>
      <c r="B95" s="353"/>
      <c r="C95" s="353"/>
      <c r="D95" s="353" t="s">
        <v>158</v>
      </c>
      <c r="E95" s="353"/>
      <c r="F95" s="353"/>
      <c r="G95" s="354"/>
      <c r="H95" s="355"/>
      <c r="I95" s="355"/>
      <c r="J95" s="355"/>
      <c r="K95" s="355"/>
      <c r="L95" s="354"/>
      <c r="M95" s="354"/>
    </row>
    <row r="96" spans="1:13" ht="39.75" customHeight="1">
      <c r="A96" s="10" t="s">
        <v>29</v>
      </c>
      <c r="B96" s="11" t="s">
        <v>10</v>
      </c>
      <c r="C96" s="12" t="s">
        <v>174</v>
      </c>
      <c r="D96" s="12" t="s">
        <v>77</v>
      </c>
      <c r="E96" s="12" t="s">
        <v>30</v>
      </c>
      <c r="F96" s="12" t="s">
        <v>4</v>
      </c>
      <c r="G96" s="368" t="s">
        <v>159</v>
      </c>
      <c r="H96" s="168" t="s">
        <v>6</v>
      </c>
      <c r="I96" s="13" t="s">
        <v>9</v>
      </c>
      <c r="J96" s="14" t="s">
        <v>31</v>
      </c>
      <c r="K96" s="174" t="s">
        <v>7</v>
      </c>
      <c r="L96" s="12" t="s">
        <v>138</v>
      </c>
      <c r="M96" s="12" t="s">
        <v>176</v>
      </c>
    </row>
    <row r="97" spans="1:13" ht="15" customHeight="1">
      <c r="A97" s="53" t="s">
        <v>32</v>
      </c>
      <c r="B97" s="54" t="s">
        <v>33</v>
      </c>
      <c r="C97" s="54" t="s">
        <v>34</v>
      </c>
      <c r="D97" s="54" t="s">
        <v>35</v>
      </c>
      <c r="E97" s="54" t="s">
        <v>75</v>
      </c>
      <c r="F97" s="54" t="s">
        <v>78</v>
      </c>
      <c r="G97" s="54" t="s">
        <v>36</v>
      </c>
      <c r="H97" s="54" t="s">
        <v>37</v>
      </c>
      <c r="I97" s="54" t="s">
        <v>38</v>
      </c>
      <c r="J97" s="54" t="s">
        <v>39</v>
      </c>
      <c r="K97" s="54" t="s">
        <v>40</v>
      </c>
      <c r="L97" s="54" t="s">
        <v>41</v>
      </c>
      <c r="M97" s="54" t="s">
        <v>79</v>
      </c>
    </row>
    <row r="98" spans="1:13" s="126" customFormat="1" ht="15" customHeight="1">
      <c r="A98" s="179">
        <v>31</v>
      </c>
      <c r="B98" s="180" t="s">
        <v>21</v>
      </c>
      <c r="C98" s="181">
        <f aca="true" t="shared" si="3" ref="C98:K98">SUM(C99+C100+C101)</f>
        <v>229700</v>
      </c>
      <c r="D98" s="181">
        <f t="shared" si="3"/>
        <v>159800</v>
      </c>
      <c r="E98" s="181">
        <f t="shared" si="3"/>
        <v>0</v>
      </c>
      <c r="F98" s="181">
        <f t="shared" si="3"/>
        <v>69900</v>
      </c>
      <c r="G98" s="181">
        <f t="shared" si="3"/>
        <v>0</v>
      </c>
      <c r="H98" s="182">
        <f t="shared" si="3"/>
        <v>0</v>
      </c>
      <c r="I98" s="181">
        <f t="shared" si="3"/>
        <v>0</v>
      </c>
      <c r="J98" s="181">
        <f t="shared" si="3"/>
        <v>0</v>
      </c>
      <c r="K98" s="181">
        <f t="shared" si="3"/>
        <v>0</v>
      </c>
      <c r="L98" s="178">
        <v>229700</v>
      </c>
      <c r="M98" s="178">
        <v>229700</v>
      </c>
    </row>
    <row r="99" spans="1:13" s="126" customFormat="1" ht="15" customHeight="1">
      <c r="A99" s="55">
        <v>311</v>
      </c>
      <c r="B99" s="20" t="s">
        <v>74</v>
      </c>
      <c r="C99" s="69">
        <f>SUM(D99+E99+F99+G99+H99+I99+J99+K99)</f>
        <v>180000</v>
      </c>
      <c r="D99" s="57">
        <v>120000</v>
      </c>
      <c r="E99" s="57"/>
      <c r="F99" s="57">
        <v>60000</v>
      </c>
      <c r="G99" s="56"/>
      <c r="H99" s="172"/>
      <c r="I99" s="56"/>
      <c r="J99" s="56"/>
      <c r="K99" s="172"/>
      <c r="L99" s="189"/>
      <c r="M99" s="190"/>
    </row>
    <row r="100" spans="1:13" ht="20.25" customHeight="1">
      <c r="A100" s="55">
        <v>312</v>
      </c>
      <c r="B100" s="20" t="s">
        <v>11</v>
      </c>
      <c r="C100" s="69">
        <f>SUM(D100+E100+F100+G100+H100+I100+J100+K100)</f>
        <v>20000</v>
      </c>
      <c r="D100" s="57">
        <v>20000</v>
      </c>
      <c r="E100" s="57"/>
      <c r="F100" s="57"/>
      <c r="G100" s="56"/>
      <c r="H100" s="172"/>
      <c r="I100" s="56"/>
      <c r="J100" s="56"/>
      <c r="K100" s="172"/>
      <c r="L100" s="189"/>
      <c r="M100" s="190"/>
    </row>
    <row r="101" spans="1:13" ht="12.75">
      <c r="A101" s="55">
        <v>313</v>
      </c>
      <c r="B101" s="20" t="s">
        <v>119</v>
      </c>
      <c r="C101" s="69">
        <f>SUM(D101+E101+F101+G101+H101+I101+J101+K101)</f>
        <v>29700</v>
      </c>
      <c r="D101" s="57">
        <v>19800</v>
      </c>
      <c r="E101" s="57"/>
      <c r="F101" s="57">
        <v>9900</v>
      </c>
      <c r="G101" s="56"/>
      <c r="H101" s="172"/>
      <c r="I101" s="56"/>
      <c r="J101" s="56"/>
      <c r="K101" s="172"/>
      <c r="L101" s="189"/>
      <c r="M101" s="190"/>
    </row>
    <row r="102" spans="1:13" ht="12.75">
      <c r="A102" s="183">
        <v>32</v>
      </c>
      <c r="B102" s="184" t="s">
        <v>12</v>
      </c>
      <c r="C102" s="185">
        <f aca="true" t="shared" si="4" ref="C102:K102">SUM(C103+C104+C105+C106+C107)</f>
        <v>135500</v>
      </c>
      <c r="D102" s="185">
        <f t="shared" si="4"/>
        <v>10000</v>
      </c>
      <c r="E102" s="185">
        <f t="shared" si="4"/>
        <v>0</v>
      </c>
      <c r="F102" s="185">
        <f t="shared" si="4"/>
        <v>125500</v>
      </c>
      <c r="G102" s="185">
        <f t="shared" si="4"/>
        <v>0</v>
      </c>
      <c r="H102" s="188">
        <f t="shared" si="4"/>
        <v>0</v>
      </c>
      <c r="I102" s="185">
        <f t="shared" si="4"/>
        <v>0</v>
      </c>
      <c r="J102" s="185">
        <f t="shared" si="4"/>
        <v>0</v>
      </c>
      <c r="K102" s="185">
        <f t="shared" si="4"/>
        <v>0</v>
      </c>
      <c r="L102" s="186">
        <v>135500</v>
      </c>
      <c r="M102" s="187">
        <v>135500</v>
      </c>
    </row>
    <row r="103" spans="1:13" ht="18" customHeight="1">
      <c r="A103" s="55">
        <v>321</v>
      </c>
      <c r="B103" s="20" t="s">
        <v>23</v>
      </c>
      <c r="C103" s="69">
        <f>SUM(D103+E103+F103+G103+H103+I103+J103+K103)</f>
        <v>20000</v>
      </c>
      <c r="D103" s="57">
        <v>10000</v>
      </c>
      <c r="E103" s="57"/>
      <c r="F103" s="57">
        <v>10000</v>
      </c>
      <c r="G103" s="56"/>
      <c r="H103" s="172"/>
      <c r="I103" s="56"/>
      <c r="J103" s="56"/>
      <c r="K103" s="172"/>
      <c r="L103" s="189"/>
      <c r="M103" s="190"/>
    </row>
    <row r="104" spans="1:13" ht="18" customHeight="1">
      <c r="A104" s="55">
        <v>322</v>
      </c>
      <c r="B104" s="20" t="s">
        <v>24</v>
      </c>
      <c r="C104" s="69">
        <f>SUM(D104+E104+F104+G104+H104+I104+J104+K104)</f>
        <v>0</v>
      </c>
      <c r="D104" s="57"/>
      <c r="E104" s="57"/>
      <c r="F104" s="57"/>
      <c r="G104" s="56"/>
      <c r="H104" s="172"/>
      <c r="I104" s="56"/>
      <c r="J104" s="56"/>
      <c r="K104" s="172"/>
      <c r="L104" s="189"/>
      <c r="M104" s="190"/>
    </row>
    <row r="105" spans="1:13" ht="12.75">
      <c r="A105" s="55">
        <v>323</v>
      </c>
      <c r="B105" s="20" t="s">
        <v>25</v>
      </c>
      <c r="C105" s="69">
        <f>SUM(D105+E105+F105+G105+H105+I105+J105+K105)</f>
        <v>115500</v>
      </c>
      <c r="D105" s="57"/>
      <c r="E105" s="57"/>
      <c r="F105" s="57">
        <v>115500</v>
      </c>
      <c r="G105" s="56"/>
      <c r="H105" s="172"/>
      <c r="I105" s="56"/>
      <c r="J105" s="56"/>
      <c r="K105" s="172"/>
      <c r="L105" s="189"/>
      <c r="M105" s="190"/>
    </row>
    <row r="106" spans="1:13" ht="13.5" customHeight="1">
      <c r="A106" s="55">
        <v>324</v>
      </c>
      <c r="B106" s="20" t="s">
        <v>120</v>
      </c>
      <c r="C106" s="69">
        <f>SUM(D106+E106+F106+G106+H106+I106+J106+K106)</f>
        <v>0</v>
      </c>
      <c r="D106" s="57"/>
      <c r="E106" s="57"/>
      <c r="F106" s="57"/>
      <c r="G106" s="56"/>
      <c r="H106" s="172"/>
      <c r="I106" s="56"/>
      <c r="J106" s="56"/>
      <c r="K106" s="172"/>
      <c r="L106" s="189"/>
      <c r="M106" s="190"/>
    </row>
    <row r="107" spans="1:13" s="59" customFormat="1" ht="18" customHeight="1">
      <c r="A107" s="55">
        <v>329</v>
      </c>
      <c r="B107" s="20" t="s">
        <v>26</v>
      </c>
      <c r="C107" s="69">
        <f>SUM(D107+E107+F107+G107+H107+I107+J107+K107)</f>
        <v>0</v>
      </c>
      <c r="D107" s="57"/>
      <c r="E107" s="57"/>
      <c r="F107" s="57"/>
      <c r="G107" s="56"/>
      <c r="H107" s="172"/>
      <c r="I107" s="56"/>
      <c r="J107" s="56"/>
      <c r="K107" s="172"/>
      <c r="L107" s="189"/>
      <c r="M107" s="190"/>
    </row>
    <row r="108" spans="1:13" ht="21.75" customHeight="1">
      <c r="A108" s="183">
        <v>34</v>
      </c>
      <c r="B108" s="184" t="s">
        <v>18</v>
      </c>
      <c r="C108" s="185">
        <f aca="true" t="shared" si="5" ref="C108:K108">SUM(C109)</f>
        <v>0</v>
      </c>
      <c r="D108" s="185">
        <f t="shared" si="5"/>
        <v>0</v>
      </c>
      <c r="E108" s="185">
        <f t="shared" si="5"/>
        <v>0</v>
      </c>
      <c r="F108" s="185">
        <f t="shared" si="5"/>
        <v>0</v>
      </c>
      <c r="G108" s="185">
        <f t="shared" si="5"/>
        <v>0</v>
      </c>
      <c r="H108" s="185">
        <f t="shared" si="5"/>
        <v>0</v>
      </c>
      <c r="I108" s="185">
        <f t="shared" si="5"/>
        <v>0</v>
      </c>
      <c r="J108" s="185">
        <f t="shared" si="5"/>
        <v>0</v>
      </c>
      <c r="K108" s="185">
        <f t="shared" si="5"/>
        <v>0</v>
      </c>
      <c r="L108" s="186"/>
      <c r="M108" s="187"/>
    </row>
    <row r="109" spans="1:13" ht="17.25" customHeight="1">
      <c r="A109" s="55">
        <v>343</v>
      </c>
      <c r="B109" s="20" t="s">
        <v>121</v>
      </c>
      <c r="C109" s="69">
        <f>SUM(D109+E109+F109+G109+H109+I109+J109+K109)</f>
        <v>0</v>
      </c>
      <c r="D109" s="57"/>
      <c r="E109" s="57"/>
      <c r="F109" s="57"/>
      <c r="G109" s="56"/>
      <c r="H109" s="172"/>
      <c r="I109" s="56"/>
      <c r="J109" s="56"/>
      <c r="K109" s="172"/>
      <c r="L109" s="189"/>
      <c r="M109" s="190"/>
    </row>
    <row r="110" spans="1:13" ht="21" customHeight="1">
      <c r="A110" s="183">
        <v>42</v>
      </c>
      <c r="B110" s="184" t="s">
        <v>27</v>
      </c>
      <c r="C110" s="185">
        <f>SUM(C111+C112)</f>
        <v>0</v>
      </c>
      <c r="D110" s="185">
        <f aca="true" t="shared" si="6" ref="D110:K110">SUM(D111)</f>
        <v>0</v>
      </c>
      <c r="E110" s="185">
        <f t="shared" si="6"/>
        <v>0</v>
      </c>
      <c r="F110" s="185">
        <f t="shared" si="6"/>
        <v>0</v>
      </c>
      <c r="G110" s="185">
        <f t="shared" si="6"/>
        <v>0</v>
      </c>
      <c r="H110" s="185">
        <f t="shared" si="6"/>
        <v>0</v>
      </c>
      <c r="I110" s="185">
        <f t="shared" si="6"/>
        <v>0</v>
      </c>
      <c r="J110" s="185">
        <f t="shared" si="6"/>
        <v>0</v>
      </c>
      <c r="K110" s="185">
        <f t="shared" si="6"/>
        <v>0</v>
      </c>
      <c r="L110" s="186"/>
      <c r="M110" s="187"/>
    </row>
    <row r="111" spans="1:13" s="59" customFormat="1" ht="17.25" customHeight="1">
      <c r="A111" s="55">
        <v>422</v>
      </c>
      <c r="B111" s="20" t="s">
        <v>122</v>
      </c>
      <c r="C111" s="69">
        <f>SUM(D111+E111+F111+G111+H111+I111+J111+K111)</f>
        <v>0</v>
      </c>
      <c r="D111" s="57"/>
      <c r="E111" s="57"/>
      <c r="F111" s="57"/>
      <c r="G111" s="56"/>
      <c r="H111" s="172"/>
      <c r="I111" s="56"/>
      <c r="J111" s="56"/>
      <c r="K111" s="172"/>
      <c r="L111" s="189"/>
      <c r="M111" s="190"/>
    </row>
    <row r="112" spans="1:13" ht="17.25" customHeight="1">
      <c r="A112" s="191" t="s">
        <v>104</v>
      </c>
      <c r="B112" s="56"/>
      <c r="C112" s="69">
        <f>SUM(D112+E112+F112+G112+H112+I112+J112+K112)</f>
        <v>0</v>
      </c>
      <c r="D112" s="57"/>
      <c r="E112" s="57"/>
      <c r="F112" s="57"/>
      <c r="G112" s="56"/>
      <c r="H112" s="172"/>
      <c r="I112" s="56"/>
      <c r="J112" s="56"/>
      <c r="K112" s="172"/>
      <c r="L112" s="189"/>
      <c r="M112" s="190"/>
    </row>
    <row r="113" spans="1:13" ht="17.25" customHeight="1">
      <c r="A113" s="58"/>
      <c r="B113" s="58" t="s">
        <v>85</v>
      </c>
      <c r="C113" s="70">
        <f aca="true" t="shared" si="7" ref="C113:K113">SUM(C98+C102+C108+C110)</f>
        <v>365200</v>
      </c>
      <c r="D113" s="70">
        <f t="shared" si="7"/>
        <v>169800</v>
      </c>
      <c r="E113" s="70">
        <f t="shared" si="7"/>
        <v>0</v>
      </c>
      <c r="F113" s="70">
        <f t="shared" si="7"/>
        <v>195400</v>
      </c>
      <c r="G113" s="70">
        <f t="shared" si="7"/>
        <v>0</v>
      </c>
      <c r="H113" s="70">
        <f t="shared" si="7"/>
        <v>0</v>
      </c>
      <c r="I113" s="70">
        <f t="shared" si="7"/>
        <v>0</v>
      </c>
      <c r="J113" s="70">
        <f t="shared" si="7"/>
        <v>0</v>
      </c>
      <c r="K113" s="70">
        <f t="shared" si="7"/>
        <v>0</v>
      </c>
      <c r="L113" s="70">
        <v>365200</v>
      </c>
      <c r="M113" s="70">
        <v>365200</v>
      </c>
    </row>
    <row r="114" spans="1:13" ht="17.25" customHeight="1">
      <c r="A114" s="52"/>
      <c r="B114" s="5"/>
      <c r="C114" s="5"/>
      <c r="D114" s="50"/>
      <c r="E114" s="50"/>
      <c r="F114" s="50"/>
      <c r="G114" s="5"/>
      <c r="H114" s="171"/>
      <c r="I114" s="5"/>
      <c r="J114" s="5"/>
      <c r="K114" s="171"/>
      <c r="L114" s="5"/>
      <c r="M114" s="5"/>
    </row>
    <row r="115" spans="1:13" ht="19.5" customHeight="1">
      <c r="A115" s="239" t="s">
        <v>160</v>
      </c>
      <c r="B115" s="240"/>
      <c r="C115" s="240"/>
      <c r="D115" s="241" t="s">
        <v>161</v>
      </c>
      <c r="E115" s="241"/>
      <c r="F115" s="242"/>
      <c r="G115" s="240"/>
      <c r="H115" s="243"/>
      <c r="I115" s="240"/>
      <c r="J115" s="240"/>
      <c r="K115" s="243"/>
      <c r="L115" s="240"/>
      <c r="M115" s="240"/>
    </row>
    <row r="116" spans="1:13" ht="17.25" customHeight="1">
      <c r="A116" s="228" t="s">
        <v>29</v>
      </c>
      <c r="B116" s="229" t="s">
        <v>10</v>
      </c>
      <c r="C116" s="229" t="s">
        <v>174</v>
      </c>
      <c r="D116" s="229" t="s">
        <v>207</v>
      </c>
      <c r="E116" s="229" t="s">
        <v>30</v>
      </c>
      <c r="F116" s="229" t="s">
        <v>4</v>
      </c>
      <c r="G116" s="244" t="s">
        <v>5</v>
      </c>
      <c r="H116" s="245" t="s">
        <v>6</v>
      </c>
      <c r="I116" s="244" t="s">
        <v>9</v>
      </c>
      <c r="J116" s="246" t="s">
        <v>31</v>
      </c>
      <c r="K116" s="247" t="s">
        <v>7</v>
      </c>
      <c r="L116" s="229" t="s">
        <v>138</v>
      </c>
      <c r="M116" s="229" t="s">
        <v>176</v>
      </c>
    </row>
    <row r="117" spans="1:13" s="59" customFormat="1" ht="15" customHeight="1">
      <c r="A117" s="230" t="s">
        <v>32</v>
      </c>
      <c r="B117" s="231" t="s">
        <v>33</v>
      </c>
      <c r="C117" s="231" t="s">
        <v>34</v>
      </c>
      <c r="D117" s="231" t="s">
        <v>35</v>
      </c>
      <c r="E117" s="231" t="s">
        <v>75</v>
      </c>
      <c r="F117" s="231" t="s">
        <v>78</v>
      </c>
      <c r="G117" s="231" t="s">
        <v>36</v>
      </c>
      <c r="H117" s="232" t="s">
        <v>37</v>
      </c>
      <c r="I117" s="231" t="s">
        <v>38</v>
      </c>
      <c r="J117" s="231" t="s">
        <v>39</v>
      </c>
      <c r="K117" s="232" t="s">
        <v>40</v>
      </c>
      <c r="L117" s="231" t="s">
        <v>41</v>
      </c>
      <c r="M117" s="233" t="s">
        <v>79</v>
      </c>
    </row>
    <row r="118" spans="1:13" ht="15" customHeight="1">
      <c r="A118" s="248">
        <v>31</v>
      </c>
      <c r="B118" s="249" t="s">
        <v>21</v>
      </c>
      <c r="C118" s="250">
        <f aca="true" t="shared" si="8" ref="C118:K118">SUM(C119+C120+C121)</f>
        <v>3000</v>
      </c>
      <c r="D118" s="250">
        <f t="shared" si="8"/>
        <v>3000</v>
      </c>
      <c r="E118" s="250">
        <f t="shared" si="8"/>
        <v>0</v>
      </c>
      <c r="F118" s="250">
        <f t="shared" si="8"/>
        <v>0</v>
      </c>
      <c r="G118" s="250">
        <f t="shared" si="8"/>
        <v>0</v>
      </c>
      <c r="H118" s="251">
        <f t="shared" si="8"/>
        <v>0</v>
      </c>
      <c r="I118" s="250">
        <f t="shared" si="8"/>
        <v>0</v>
      </c>
      <c r="J118" s="250">
        <f t="shared" si="8"/>
        <v>0</v>
      </c>
      <c r="K118" s="250">
        <f t="shared" si="8"/>
        <v>0</v>
      </c>
      <c r="L118" s="252">
        <v>3000</v>
      </c>
      <c r="M118" s="252">
        <v>3000</v>
      </c>
    </row>
    <row r="119" spans="1:13" s="59" customFormat="1" ht="15" customHeight="1">
      <c r="A119" s="253">
        <v>311</v>
      </c>
      <c r="B119" s="254" t="s">
        <v>74</v>
      </c>
      <c r="C119" s="255">
        <f>SUM(D119+E119+F119+G119+H119+I119+J119+K119)</f>
        <v>3000</v>
      </c>
      <c r="D119" s="256">
        <v>3000</v>
      </c>
      <c r="E119" s="256"/>
      <c r="F119" s="256"/>
      <c r="G119" s="254"/>
      <c r="H119" s="257"/>
      <c r="I119" s="254"/>
      <c r="J119" s="254"/>
      <c r="K119" s="257"/>
      <c r="L119" s="258"/>
      <c r="M119" s="259"/>
    </row>
    <row r="120" spans="1:13" ht="15" customHeight="1">
      <c r="A120" s="253">
        <v>312</v>
      </c>
      <c r="B120" s="254" t="s">
        <v>11</v>
      </c>
      <c r="C120" s="255">
        <f>SUM(D120+E120+F120+G120+H120+I120+J120+K120)</f>
        <v>0</v>
      </c>
      <c r="D120" s="256"/>
      <c r="E120" s="256"/>
      <c r="F120" s="256"/>
      <c r="G120" s="254"/>
      <c r="H120" s="257"/>
      <c r="I120" s="254"/>
      <c r="J120" s="254"/>
      <c r="K120" s="257"/>
      <c r="L120" s="258"/>
      <c r="M120" s="259"/>
    </row>
    <row r="121" spans="1:13" ht="17.25" customHeight="1">
      <c r="A121" s="253">
        <v>313</v>
      </c>
      <c r="B121" s="254" t="s">
        <v>119</v>
      </c>
      <c r="C121" s="255">
        <f>SUM(D121+E121+F121+G121+H121+I121+J121+K121)</f>
        <v>0</v>
      </c>
      <c r="D121" s="256"/>
      <c r="E121" s="256"/>
      <c r="F121" s="256"/>
      <c r="G121" s="254"/>
      <c r="H121" s="257"/>
      <c r="I121" s="254"/>
      <c r="J121" s="254"/>
      <c r="K121" s="257"/>
      <c r="L121" s="258"/>
      <c r="M121" s="259"/>
    </row>
    <row r="122" spans="1:13" ht="18.75" customHeight="1">
      <c r="A122" s="260">
        <v>32</v>
      </c>
      <c r="B122" s="261" t="s">
        <v>12</v>
      </c>
      <c r="C122" s="262">
        <f aca="true" t="shared" si="9" ref="C122:K122">SUM(C123+C124+C125+C126+C127)</f>
        <v>100000</v>
      </c>
      <c r="D122" s="262">
        <f t="shared" si="9"/>
        <v>0</v>
      </c>
      <c r="E122" s="262">
        <f t="shared" si="9"/>
        <v>0</v>
      </c>
      <c r="F122" s="262">
        <f t="shared" si="9"/>
        <v>0</v>
      </c>
      <c r="G122" s="262">
        <f t="shared" si="9"/>
        <v>100000</v>
      </c>
      <c r="H122" s="263">
        <f t="shared" si="9"/>
        <v>0</v>
      </c>
      <c r="I122" s="262">
        <f t="shared" si="9"/>
        <v>0</v>
      </c>
      <c r="J122" s="262">
        <f t="shared" si="9"/>
        <v>0</v>
      </c>
      <c r="K122" s="262">
        <f t="shared" si="9"/>
        <v>0</v>
      </c>
      <c r="L122" s="264">
        <v>100000</v>
      </c>
      <c r="M122" s="265">
        <v>100000</v>
      </c>
    </row>
    <row r="123" spans="1:13" ht="12.75">
      <c r="A123" s="253">
        <v>321</v>
      </c>
      <c r="B123" s="254" t="s">
        <v>23</v>
      </c>
      <c r="C123" s="255">
        <f>SUM(D123+E123+F123+G123+H123+I123+J123+K123)</f>
        <v>0</v>
      </c>
      <c r="D123" s="256"/>
      <c r="E123" s="256"/>
      <c r="F123" s="256"/>
      <c r="G123" s="254"/>
      <c r="H123" s="257"/>
      <c r="I123" s="254"/>
      <c r="J123" s="254"/>
      <c r="K123" s="257"/>
      <c r="L123" s="258"/>
      <c r="M123" s="259"/>
    </row>
    <row r="124" spans="1:13" ht="20.25" customHeight="1">
      <c r="A124" s="253">
        <v>322</v>
      </c>
      <c r="B124" s="254" t="s">
        <v>24</v>
      </c>
      <c r="C124" s="255">
        <f>SUM(D124+E124+F124+G124+H124+I124+J124+K124)</f>
        <v>0</v>
      </c>
      <c r="D124" s="256"/>
      <c r="E124" s="256"/>
      <c r="F124" s="256"/>
      <c r="G124" s="254"/>
      <c r="H124" s="257"/>
      <c r="I124" s="254"/>
      <c r="J124" s="254"/>
      <c r="K124" s="257"/>
      <c r="L124" s="258"/>
      <c r="M124" s="259"/>
    </row>
    <row r="125" spans="1:13" ht="17.25" customHeight="1">
      <c r="A125" s="253">
        <v>323</v>
      </c>
      <c r="B125" s="254" t="s">
        <v>25</v>
      </c>
      <c r="C125" s="255">
        <f>SUM(D125+E125+F125+G125+H125+I125+J125+K125)</f>
        <v>0</v>
      </c>
      <c r="D125" s="256"/>
      <c r="E125" s="256"/>
      <c r="F125" s="256"/>
      <c r="G125" s="254"/>
      <c r="H125" s="257"/>
      <c r="I125" s="254"/>
      <c r="J125" s="254"/>
      <c r="K125" s="257"/>
      <c r="L125" s="258"/>
      <c r="M125" s="259"/>
    </row>
    <row r="126" spans="1:13" ht="12" customHeight="1">
      <c r="A126" s="253">
        <v>324</v>
      </c>
      <c r="B126" s="254" t="s">
        <v>120</v>
      </c>
      <c r="C126" s="255">
        <f>SUM(D126+E126+F126+G126+H126+I126+J126+K126)</f>
        <v>60000</v>
      </c>
      <c r="D126" s="256"/>
      <c r="E126" s="256"/>
      <c r="F126" s="256"/>
      <c r="G126" s="254">
        <v>60000</v>
      </c>
      <c r="H126" s="257"/>
      <c r="I126" s="254"/>
      <c r="J126" s="254"/>
      <c r="K126" s="257"/>
      <c r="L126" s="258"/>
      <c r="M126" s="259"/>
    </row>
    <row r="127" spans="1:13" ht="12" customHeight="1">
      <c r="A127" s="253">
        <v>329</v>
      </c>
      <c r="B127" s="254" t="s">
        <v>26</v>
      </c>
      <c r="C127" s="255">
        <f>SUM(D127+E127+F127+G127+H127+I127+J127+K127)</f>
        <v>40000</v>
      </c>
      <c r="D127" s="256"/>
      <c r="E127" s="256"/>
      <c r="F127" s="256"/>
      <c r="G127" s="254">
        <v>40000</v>
      </c>
      <c r="H127" s="257"/>
      <c r="I127" s="254"/>
      <c r="J127" s="254"/>
      <c r="K127" s="257"/>
      <c r="L127" s="258"/>
      <c r="M127" s="259"/>
    </row>
    <row r="128" spans="1:13" ht="21" customHeight="1">
      <c r="A128" s="260">
        <v>34</v>
      </c>
      <c r="B128" s="261" t="s">
        <v>18</v>
      </c>
      <c r="C128" s="262">
        <f aca="true" t="shared" si="10" ref="C128:K128">SUM(C129)</f>
        <v>0</v>
      </c>
      <c r="D128" s="262">
        <f t="shared" si="10"/>
        <v>0</v>
      </c>
      <c r="E128" s="262">
        <f t="shared" si="10"/>
        <v>0</v>
      </c>
      <c r="F128" s="262">
        <f t="shared" si="10"/>
        <v>0</v>
      </c>
      <c r="G128" s="262">
        <f t="shared" si="10"/>
        <v>0</v>
      </c>
      <c r="H128" s="262">
        <f t="shared" si="10"/>
        <v>0</v>
      </c>
      <c r="I128" s="262">
        <f t="shared" si="10"/>
        <v>0</v>
      </c>
      <c r="J128" s="262">
        <f t="shared" si="10"/>
        <v>0</v>
      </c>
      <c r="K128" s="262">
        <f t="shared" si="10"/>
        <v>0</v>
      </c>
      <c r="L128" s="264"/>
      <c r="M128" s="265"/>
    </row>
    <row r="129" spans="1:13" s="18" customFormat="1" ht="12" customHeight="1">
      <c r="A129" s="253">
        <v>343</v>
      </c>
      <c r="B129" s="254" t="s">
        <v>121</v>
      </c>
      <c r="C129" s="255">
        <f>SUM(D129+E129+F129+G129+H129+I129+J129+K129)</f>
        <v>0</v>
      </c>
      <c r="D129" s="256"/>
      <c r="E129" s="256"/>
      <c r="F129" s="256"/>
      <c r="G129" s="254"/>
      <c r="H129" s="257"/>
      <c r="I129" s="254"/>
      <c r="J129" s="254"/>
      <c r="K129" s="257"/>
      <c r="L129" s="258"/>
      <c r="M129" s="259"/>
    </row>
    <row r="130" spans="1:13" s="18" customFormat="1" ht="19.5" customHeight="1">
      <c r="A130" s="260">
        <v>42</v>
      </c>
      <c r="B130" s="261" t="s">
        <v>27</v>
      </c>
      <c r="C130" s="262">
        <f>SUM(C131+C132)</f>
        <v>200000</v>
      </c>
      <c r="D130" s="262">
        <f aca="true" t="shared" si="11" ref="D130:K130">SUM(D131)</f>
        <v>0</v>
      </c>
      <c r="E130" s="262">
        <f t="shared" si="11"/>
        <v>0</v>
      </c>
      <c r="F130" s="262">
        <f t="shared" si="11"/>
        <v>0</v>
      </c>
      <c r="G130" s="262">
        <f t="shared" si="11"/>
        <v>0</v>
      </c>
      <c r="H130" s="262">
        <f t="shared" si="11"/>
        <v>0</v>
      </c>
      <c r="I130" s="262">
        <f t="shared" si="11"/>
        <v>0</v>
      </c>
      <c r="J130" s="262">
        <f t="shared" si="11"/>
        <v>0</v>
      </c>
      <c r="K130" s="262">
        <f t="shared" si="11"/>
        <v>0</v>
      </c>
      <c r="L130" s="264">
        <v>200000</v>
      </c>
      <c r="M130" s="265">
        <v>200000</v>
      </c>
    </row>
    <row r="131" spans="1:13" ht="18.75" customHeight="1">
      <c r="A131" s="253">
        <v>422</v>
      </c>
      <c r="B131" s="254" t="s">
        <v>122</v>
      </c>
      <c r="C131" s="255">
        <f>SUM(D131+E131+F131+G131+H131+I131+J131+K131)</f>
        <v>0</v>
      </c>
      <c r="D131" s="256"/>
      <c r="E131" s="256"/>
      <c r="F131" s="256"/>
      <c r="G131" s="254"/>
      <c r="H131" s="257"/>
      <c r="I131" s="254"/>
      <c r="J131" s="254"/>
      <c r="K131" s="257"/>
      <c r="L131" s="258"/>
      <c r="M131" s="259"/>
    </row>
    <row r="132" spans="1:13" s="155" customFormat="1" ht="18.75" customHeight="1">
      <c r="A132" s="253">
        <v>424</v>
      </c>
      <c r="B132" s="254" t="s">
        <v>140</v>
      </c>
      <c r="C132" s="255">
        <f>SUM(D132+E132+F132+G132+H132+I132+J132+K132)</f>
        <v>200000</v>
      </c>
      <c r="D132" s="256"/>
      <c r="E132" s="256">
        <v>200000</v>
      </c>
      <c r="F132" s="256"/>
      <c r="G132" s="254"/>
      <c r="H132" s="257"/>
      <c r="I132" s="254"/>
      <c r="J132" s="254"/>
      <c r="K132" s="257"/>
      <c r="L132" s="258"/>
      <c r="M132" s="259"/>
    </row>
    <row r="133" spans="1:13" s="155" customFormat="1" ht="18.75" customHeight="1">
      <c r="A133" s="266"/>
      <c r="B133" s="266" t="s">
        <v>85</v>
      </c>
      <c r="C133" s="70">
        <f aca="true" t="shared" si="12" ref="C133:K133">SUM(C118+C122+C128+C130)</f>
        <v>303000</v>
      </c>
      <c r="D133" s="70">
        <f t="shared" si="12"/>
        <v>3000</v>
      </c>
      <c r="E133" s="70">
        <v>200000</v>
      </c>
      <c r="F133" s="70">
        <f t="shared" si="12"/>
        <v>0</v>
      </c>
      <c r="G133" s="70">
        <f t="shared" si="12"/>
        <v>100000</v>
      </c>
      <c r="H133" s="70">
        <f t="shared" si="12"/>
        <v>0</v>
      </c>
      <c r="I133" s="70">
        <f t="shared" si="12"/>
        <v>0</v>
      </c>
      <c r="J133" s="70">
        <f t="shared" si="12"/>
        <v>0</v>
      </c>
      <c r="K133" s="70">
        <f t="shared" si="12"/>
        <v>0</v>
      </c>
      <c r="L133" s="70">
        <v>303000</v>
      </c>
      <c r="M133" s="70">
        <v>303000</v>
      </c>
    </row>
    <row r="134" spans="1:13" s="155" customFormat="1" ht="18.75" customHeight="1">
      <c r="A134" s="322"/>
      <c r="B134" s="322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</row>
    <row r="135" spans="1:13" s="155" customFormat="1" ht="18.75" customHeight="1">
      <c r="A135" s="239" t="s">
        <v>162</v>
      </c>
      <c r="B135" s="240"/>
      <c r="C135" s="240"/>
      <c r="D135" s="241" t="s">
        <v>141</v>
      </c>
      <c r="E135" s="241"/>
      <c r="F135" s="242"/>
      <c r="G135" s="240"/>
      <c r="H135" s="243"/>
      <c r="I135" s="240"/>
      <c r="J135" s="240"/>
      <c r="K135" s="243"/>
      <c r="L135" s="240"/>
      <c r="M135" s="240"/>
    </row>
    <row r="136" spans="1:13" s="155" customFormat="1" ht="18.75" customHeight="1">
      <c r="A136" s="228" t="s">
        <v>29</v>
      </c>
      <c r="B136" s="229" t="s">
        <v>10</v>
      </c>
      <c r="C136" s="229" t="s">
        <v>174</v>
      </c>
      <c r="D136" s="229" t="s">
        <v>77</v>
      </c>
      <c r="E136" s="229" t="s">
        <v>30</v>
      </c>
      <c r="F136" s="229" t="s">
        <v>139</v>
      </c>
      <c r="G136" s="244" t="s">
        <v>5</v>
      </c>
      <c r="H136" s="245" t="s">
        <v>6</v>
      </c>
      <c r="I136" s="244" t="s">
        <v>9</v>
      </c>
      <c r="J136" s="246" t="s">
        <v>31</v>
      </c>
      <c r="K136" s="247" t="s">
        <v>7</v>
      </c>
      <c r="L136" s="229" t="s">
        <v>138</v>
      </c>
      <c r="M136" s="229" t="s">
        <v>176</v>
      </c>
    </row>
    <row r="137" spans="1:13" s="155" customFormat="1" ht="18.75" customHeight="1">
      <c r="A137" s="230" t="s">
        <v>32</v>
      </c>
      <c r="B137" s="231" t="s">
        <v>33</v>
      </c>
      <c r="C137" s="231" t="s">
        <v>34</v>
      </c>
      <c r="D137" s="231" t="s">
        <v>35</v>
      </c>
      <c r="E137" s="231" t="s">
        <v>75</v>
      </c>
      <c r="F137" s="231" t="s">
        <v>78</v>
      </c>
      <c r="G137" s="231" t="s">
        <v>36</v>
      </c>
      <c r="H137" s="232" t="s">
        <v>37</v>
      </c>
      <c r="I137" s="231" t="s">
        <v>38</v>
      </c>
      <c r="J137" s="231" t="s">
        <v>39</v>
      </c>
      <c r="K137" s="232" t="s">
        <v>40</v>
      </c>
      <c r="L137" s="231" t="s">
        <v>41</v>
      </c>
      <c r="M137" s="233" t="s">
        <v>79</v>
      </c>
    </row>
    <row r="138" spans="1:13" s="155" customFormat="1" ht="18.75" customHeight="1">
      <c r="A138" s="260">
        <v>32</v>
      </c>
      <c r="B138" s="261" t="s">
        <v>12</v>
      </c>
      <c r="C138" s="262">
        <f aca="true" t="shared" si="13" ref="C138:K138">SUM(C139+C140+C141+C142+C143)</f>
        <v>0</v>
      </c>
      <c r="D138" s="262">
        <f t="shared" si="13"/>
        <v>0</v>
      </c>
      <c r="E138" s="262">
        <f t="shared" si="13"/>
        <v>0</v>
      </c>
      <c r="F138" s="262">
        <f t="shared" si="13"/>
        <v>0</v>
      </c>
      <c r="G138" s="262">
        <f t="shared" si="13"/>
        <v>0</v>
      </c>
      <c r="H138" s="263">
        <f t="shared" si="13"/>
        <v>0</v>
      </c>
      <c r="I138" s="262">
        <f t="shared" si="13"/>
        <v>0</v>
      </c>
      <c r="J138" s="262">
        <f t="shared" si="13"/>
        <v>0</v>
      </c>
      <c r="K138" s="262">
        <f t="shared" si="13"/>
        <v>0</v>
      </c>
      <c r="L138" s="264"/>
      <c r="M138" s="265"/>
    </row>
    <row r="139" spans="1:13" s="155" customFormat="1" ht="18.75" customHeight="1">
      <c r="A139" s="253">
        <v>321</v>
      </c>
      <c r="B139" s="254" t="s">
        <v>23</v>
      </c>
      <c r="C139" s="255">
        <f>SUM(D139+E139+F139+G139+H139+I139+J139+K139)</f>
        <v>0</v>
      </c>
      <c r="D139" s="256"/>
      <c r="E139" s="256"/>
      <c r="F139" s="256"/>
      <c r="G139" s="254"/>
      <c r="H139" s="257"/>
      <c r="I139" s="254"/>
      <c r="J139" s="254"/>
      <c r="K139" s="257"/>
      <c r="L139" s="258"/>
      <c r="M139" s="259"/>
    </row>
    <row r="140" spans="1:13" s="155" customFormat="1" ht="18.75" customHeight="1">
      <c r="A140" s="253">
        <v>322</v>
      </c>
      <c r="B140" s="254" t="s">
        <v>24</v>
      </c>
      <c r="C140" s="255">
        <f>SUM(D140+E140+F140+G140+H140+I140+J140+K140)</f>
        <v>0</v>
      </c>
      <c r="D140" s="256"/>
      <c r="E140" s="256"/>
      <c r="F140" s="256"/>
      <c r="G140" s="254"/>
      <c r="H140" s="257"/>
      <c r="I140" s="254"/>
      <c r="J140" s="254"/>
      <c r="K140" s="257"/>
      <c r="L140" s="258"/>
      <c r="M140" s="259"/>
    </row>
    <row r="141" spans="1:13" s="155" customFormat="1" ht="18.75" customHeight="1">
      <c r="A141" s="253">
        <v>323</v>
      </c>
      <c r="B141" s="254" t="s">
        <v>25</v>
      </c>
      <c r="C141" s="255">
        <f>SUM(D141+E141+F141+G141+H141+I141+J141+K141)</f>
        <v>0</v>
      </c>
      <c r="D141" s="256"/>
      <c r="E141" s="256"/>
      <c r="F141" s="256"/>
      <c r="G141" s="254"/>
      <c r="H141" s="257"/>
      <c r="I141" s="254"/>
      <c r="J141" s="254"/>
      <c r="K141" s="257"/>
      <c r="L141" s="258"/>
      <c r="M141" s="259"/>
    </row>
    <row r="142" spans="1:13" s="155" customFormat="1" ht="18.75" customHeight="1">
      <c r="A142" s="253">
        <v>324</v>
      </c>
      <c r="B142" s="254" t="s">
        <v>120</v>
      </c>
      <c r="C142" s="255">
        <f>SUM(D142+E142+F142+G142+H142+I142+J142+K142)</f>
        <v>0</v>
      </c>
      <c r="D142" s="256"/>
      <c r="E142" s="256"/>
      <c r="F142" s="256"/>
      <c r="G142" s="254"/>
      <c r="H142" s="257"/>
      <c r="I142" s="254"/>
      <c r="J142" s="254"/>
      <c r="K142" s="257"/>
      <c r="L142" s="258"/>
      <c r="M142" s="259"/>
    </row>
    <row r="143" spans="1:13" s="155" customFormat="1" ht="18.75" customHeight="1">
      <c r="A143" s="253">
        <v>329</v>
      </c>
      <c r="B143" s="254" t="s">
        <v>26</v>
      </c>
      <c r="C143" s="255">
        <f>SUM(D143+E143+F143+G143+H143+I143+J143+K143)</f>
        <v>0</v>
      </c>
      <c r="D143" s="256"/>
      <c r="E143" s="256"/>
      <c r="F143" s="256"/>
      <c r="G143" s="254"/>
      <c r="H143" s="257"/>
      <c r="I143" s="254"/>
      <c r="J143" s="254"/>
      <c r="K143" s="257"/>
      <c r="L143" s="258"/>
      <c r="M143" s="259"/>
    </row>
    <row r="144" spans="1:13" s="155" customFormat="1" ht="18.75" customHeight="1">
      <c r="A144" s="260">
        <v>34</v>
      </c>
      <c r="B144" s="261" t="s">
        <v>18</v>
      </c>
      <c r="C144" s="262">
        <f aca="true" t="shared" si="14" ref="C144:K144">SUM(C145)</f>
        <v>0</v>
      </c>
      <c r="D144" s="262">
        <f t="shared" si="14"/>
        <v>0</v>
      </c>
      <c r="E144" s="262">
        <f t="shared" si="14"/>
        <v>0</v>
      </c>
      <c r="F144" s="262">
        <f t="shared" si="14"/>
        <v>0</v>
      </c>
      <c r="G144" s="262">
        <f t="shared" si="14"/>
        <v>0</v>
      </c>
      <c r="H144" s="262">
        <f t="shared" si="14"/>
        <v>0</v>
      </c>
      <c r="I144" s="262">
        <f t="shared" si="14"/>
        <v>0</v>
      </c>
      <c r="J144" s="262">
        <f t="shared" si="14"/>
        <v>0</v>
      </c>
      <c r="K144" s="262">
        <f t="shared" si="14"/>
        <v>0</v>
      </c>
      <c r="L144" s="264"/>
      <c r="M144" s="265"/>
    </row>
    <row r="145" spans="1:13" s="155" customFormat="1" ht="18.75" customHeight="1">
      <c r="A145" s="253">
        <v>343</v>
      </c>
      <c r="B145" s="254" t="s">
        <v>121</v>
      </c>
      <c r="C145" s="255">
        <f>SUM(D145+E145+F145+G145+H145+I145+J145+K145)</f>
        <v>0</v>
      </c>
      <c r="D145" s="256"/>
      <c r="E145" s="256"/>
      <c r="F145" s="256"/>
      <c r="G145" s="254"/>
      <c r="H145" s="257"/>
      <c r="I145" s="254"/>
      <c r="J145" s="254"/>
      <c r="K145" s="257"/>
      <c r="L145" s="258"/>
      <c r="M145" s="259"/>
    </row>
    <row r="146" spans="1:13" s="155" customFormat="1" ht="18.75" customHeight="1">
      <c r="A146" s="260">
        <v>42</v>
      </c>
      <c r="B146" s="261" t="s">
        <v>27</v>
      </c>
      <c r="C146" s="262">
        <f>SUM(C147+C148)</f>
        <v>0</v>
      </c>
      <c r="D146" s="262">
        <f aca="true" t="shared" si="15" ref="D146:K146">SUM(D147)</f>
        <v>0</v>
      </c>
      <c r="E146" s="262">
        <f t="shared" si="15"/>
        <v>0</v>
      </c>
      <c r="F146" s="262">
        <f t="shared" si="15"/>
        <v>0</v>
      </c>
      <c r="G146" s="262">
        <f t="shared" si="15"/>
        <v>0</v>
      </c>
      <c r="H146" s="262">
        <f t="shared" si="15"/>
        <v>0</v>
      </c>
      <c r="I146" s="262">
        <f t="shared" si="15"/>
        <v>0</v>
      </c>
      <c r="J146" s="262">
        <f t="shared" si="15"/>
        <v>0</v>
      </c>
      <c r="K146" s="262">
        <f t="shared" si="15"/>
        <v>0</v>
      </c>
      <c r="L146" s="264"/>
      <c r="M146" s="265"/>
    </row>
    <row r="147" spans="1:13" s="155" customFormat="1" ht="18.75" customHeight="1">
      <c r="A147" s="253">
        <v>422</v>
      </c>
      <c r="B147" s="254" t="s">
        <v>122</v>
      </c>
      <c r="C147" s="255">
        <f>SUM(D147+E147+F147+G147+H147+I147+J147+K147)</f>
        <v>0</v>
      </c>
      <c r="D147" s="256"/>
      <c r="E147" s="256"/>
      <c r="F147" s="256"/>
      <c r="G147" s="254"/>
      <c r="H147" s="257"/>
      <c r="I147" s="254"/>
      <c r="J147" s="254"/>
      <c r="K147" s="257"/>
      <c r="L147" s="258"/>
      <c r="M147" s="259"/>
    </row>
    <row r="148" spans="1:13" s="155" customFormat="1" ht="18.75" customHeight="1">
      <c r="A148" s="253" t="s">
        <v>104</v>
      </c>
      <c r="B148" s="254"/>
      <c r="C148" s="255">
        <f>SUM(D148+E148+F148+G148+H148+I148+J148+K148)</f>
        <v>0</v>
      </c>
      <c r="D148" s="256"/>
      <c r="E148" s="256"/>
      <c r="F148" s="256"/>
      <c r="G148" s="254"/>
      <c r="H148" s="257"/>
      <c r="I148" s="254"/>
      <c r="J148" s="254"/>
      <c r="K148" s="257"/>
      <c r="L148" s="258"/>
      <c r="M148" s="259"/>
    </row>
    <row r="149" spans="1:13" s="155" customFormat="1" ht="18.75" customHeight="1">
      <c r="A149" s="266"/>
      <c r="B149" s="266" t="s">
        <v>85</v>
      </c>
      <c r="C149" s="266">
        <f aca="true" t="shared" si="16" ref="C149:K149">SUM(C138+C144+C146)</f>
        <v>0</v>
      </c>
      <c r="D149" s="266">
        <f t="shared" si="16"/>
        <v>0</v>
      </c>
      <c r="E149" s="266">
        <f t="shared" si="16"/>
        <v>0</v>
      </c>
      <c r="F149" s="266">
        <f t="shared" si="16"/>
        <v>0</v>
      </c>
      <c r="G149" s="266">
        <f t="shared" si="16"/>
        <v>0</v>
      </c>
      <c r="H149" s="266">
        <f t="shared" si="16"/>
        <v>0</v>
      </c>
      <c r="I149" s="266">
        <f t="shared" si="16"/>
        <v>0</v>
      </c>
      <c r="J149" s="266">
        <f t="shared" si="16"/>
        <v>0</v>
      </c>
      <c r="K149" s="266">
        <f t="shared" si="16"/>
        <v>0</v>
      </c>
      <c r="L149" s="266"/>
      <c r="M149" s="266"/>
    </row>
    <row r="150" spans="1:13" s="155" customFormat="1" ht="18.75" customHeight="1">
      <c r="A150" s="322"/>
      <c r="B150" s="322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</row>
    <row r="151" spans="1:13" s="155" customFormat="1" ht="18.75" customHeight="1">
      <c r="A151" s="239" t="s">
        <v>163</v>
      </c>
      <c r="B151" s="240"/>
      <c r="C151" s="240"/>
      <c r="D151" s="241" t="s">
        <v>142</v>
      </c>
      <c r="E151" s="241"/>
      <c r="F151" s="242"/>
      <c r="G151" s="240"/>
      <c r="H151" s="243"/>
      <c r="I151" s="240"/>
      <c r="J151" s="240"/>
      <c r="K151" s="243"/>
      <c r="L151" s="240"/>
      <c r="M151" s="240"/>
    </row>
    <row r="152" spans="1:13" s="155" customFormat="1" ht="18.75" customHeight="1">
      <c r="A152" s="228" t="s">
        <v>29</v>
      </c>
      <c r="B152" s="229" t="s">
        <v>10</v>
      </c>
      <c r="C152" s="229" t="s">
        <v>174</v>
      </c>
      <c r="D152" s="229" t="s">
        <v>77</v>
      </c>
      <c r="E152" s="229" t="s">
        <v>30</v>
      </c>
      <c r="F152" s="229" t="s">
        <v>4</v>
      </c>
      <c r="G152" s="244" t="s">
        <v>5</v>
      </c>
      <c r="H152" s="245" t="s">
        <v>6</v>
      </c>
      <c r="I152" s="244" t="s">
        <v>9</v>
      </c>
      <c r="J152" s="246" t="s">
        <v>31</v>
      </c>
      <c r="K152" s="247" t="s">
        <v>7</v>
      </c>
      <c r="L152" s="229" t="s">
        <v>138</v>
      </c>
      <c r="M152" s="229" t="s">
        <v>176</v>
      </c>
    </row>
    <row r="153" spans="1:13" s="155" customFormat="1" ht="18.75" customHeight="1">
      <c r="A153" s="230" t="s">
        <v>32</v>
      </c>
      <c r="B153" s="231" t="s">
        <v>33</v>
      </c>
      <c r="C153" s="231" t="s">
        <v>34</v>
      </c>
      <c r="D153" s="231" t="s">
        <v>35</v>
      </c>
      <c r="E153" s="231" t="s">
        <v>75</v>
      </c>
      <c r="F153" s="231" t="s">
        <v>78</v>
      </c>
      <c r="G153" s="231" t="s">
        <v>36</v>
      </c>
      <c r="H153" s="232" t="s">
        <v>37</v>
      </c>
      <c r="I153" s="231" t="s">
        <v>38</v>
      </c>
      <c r="J153" s="231" t="s">
        <v>39</v>
      </c>
      <c r="K153" s="232" t="s">
        <v>40</v>
      </c>
      <c r="L153" s="231" t="s">
        <v>41</v>
      </c>
      <c r="M153" s="233" t="s">
        <v>79</v>
      </c>
    </row>
    <row r="154" spans="1:13" s="155" customFormat="1" ht="18.75" customHeight="1">
      <c r="A154" s="248">
        <v>31</v>
      </c>
      <c r="B154" s="249" t="s">
        <v>21</v>
      </c>
      <c r="C154" s="250">
        <f aca="true" t="shared" si="17" ref="C154:K154">SUM(C155+C156+C157)</f>
        <v>68250</v>
      </c>
      <c r="D154" s="250">
        <f t="shared" si="17"/>
        <v>68250</v>
      </c>
      <c r="E154" s="250">
        <f t="shared" si="17"/>
        <v>0</v>
      </c>
      <c r="F154" s="250">
        <f t="shared" si="17"/>
        <v>0</v>
      </c>
      <c r="G154" s="250">
        <f t="shared" si="17"/>
        <v>0</v>
      </c>
      <c r="H154" s="251">
        <f t="shared" si="17"/>
        <v>0</v>
      </c>
      <c r="I154" s="250">
        <f t="shared" si="17"/>
        <v>0</v>
      </c>
      <c r="J154" s="250">
        <f t="shared" si="17"/>
        <v>0</v>
      </c>
      <c r="K154" s="250">
        <f t="shared" si="17"/>
        <v>0</v>
      </c>
      <c r="L154" s="252">
        <v>68250</v>
      </c>
      <c r="M154" s="252">
        <v>68250</v>
      </c>
    </row>
    <row r="155" spans="1:13" s="155" customFormat="1" ht="18.75" customHeight="1">
      <c r="A155" s="253">
        <v>311</v>
      </c>
      <c r="B155" s="254" t="s">
        <v>74</v>
      </c>
      <c r="C155" s="255">
        <f>SUM(D155+E155+F155+G155+H155+I155+J155+K155)</f>
        <v>50000</v>
      </c>
      <c r="D155" s="256">
        <v>50000</v>
      </c>
      <c r="E155" s="256"/>
      <c r="F155" s="256"/>
      <c r="G155" s="254"/>
      <c r="H155" s="257"/>
      <c r="I155" s="254"/>
      <c r="J155" s="254"/>
      <c r="K155" s="257"/>
      <c r="L155" s="258"/>
      <c r="M155" s="259"/>
    </row>
    <row r="156" spans="1:13" s="155" customFormat="1" ht="18.75" customHeight="1">
      <c r="A156" s="253">
        <v>312</v>
      </c>
      <c r="B156" s="254" t="s">
        <v>11</v>
      </c>
      <c r="C156" s="255">
        <f>SUM(D156+E156+F156+G156+H156+I156+J156+K156)</f>
        <v>10000</v>
      </c>
      <c r="D156" s="256">
        <v>10000</v>
      </c>
      <c r="E156" s="256"/>
      <c r="F156" s="256"/>
      <c r="G156" s="254"/>
      <c r="H156" s="257"/>
      <c r="I156" s="254"/>
      <c r="J156" s="254"/>
      <c r="K156" s="257"/>
      <c r="L156" s="258"/>
      <c r="M156" s="259"/>
    </row>
    <row r="157" spans="1:13" s="155" customFormat="1" ht="18.75" customHeight="1">
      <c r="A157" s="253">
        <v>313</v>
      </c>
      <c r="B157" s="254" t="s">
        <v>119</v>
      </c>
      <c r="C157" s="255">
        <f>SUM(D157+E157+F157+G157+H157+I157+J157+K157)</f>
        <v>8250</v>
      </c>
      <c r="D157" s="256">
        <v>8250</v>
      </c>
      <c r="E157" s="256"/>
      <c r="F157" s="256"/>
      <c r="G157" s="254"/>
      <c r="H157" s="257"/>
      <c r="I157" s="254"/>
      <c r="J157" s="254"/>
      <c r="K157" s="257"/>
      <c r="L157" s="258"/>
      <c r="M157" s="259"/>
    </row>
    <row r="158" spans="1:13" s="155" customFormat="1" ht="18.75" customHeight="1">
      <c r="A158" s="260">
        <v>32</v>
      </c>
      <c r="B158" s="261" t="s">
        <v>12</v>
      </c>
      <c r="C158" s="262">
        <f aca="true" t="shared" si="18" ref="C158:K158">SUM(C159+C160+C161+C162+C163)</f>
        <v>10000</v>
      </c>
      <c r="D158" s="262">
        <f t="shared" si="18"/>
        <v>10000</v>
      </c>
      <c r="E158" s="262">
        <f t="shared" si="18"/>
        <v>0</v>
      </c>
      <c r="F158" s="262">
        <f t="shared" si="18"/>
        <v>0</v>
      </c>
      <c r="G158" s="262">
        <f t="shared" si="18"/>
        <v>0</v>
      </c>
      <c r="H158" s="263">
        <f t="shared" si="18"/>
        <v>0</v>
      </c>
      <c r="I158" s="262">
        <f t="shared" si="18"/>
        <v>0</v>
      </c>
      <c r="J158" s="262">
        <f t="shared" si="18"/>
        <v>0</v>
      </c>
      <c r="K158" s="262">
        <f t="shared" si="18"/>
        <v>0</v>
      </c>
      <c r="L158" s="264">
        <v>10000</v>
      </c>
      <c r="M158" s="265">
        <v>10000</v>
      </c>
    </row>
    <row r="159" spans="1:13" s="155" customFormat="1" ht="18.75" customHeight="1">
      <c r="A159" s="253">
        <v>321</v>
      </c>
      <c r="B159" s="254" t="s">
        <v>23</v>
      </c>
      <c r="C159" s="255">
        <f>SUM(D159+E159+F159+G159+H159+I159+J159+K159)</f>
        <v>10000</v>
      </c>
      <c r="D159" s="256">
        <v>10000</v>
      </c>
      <c r="E159" s="256"/>
      <c r="F159" s="256"/>
      <c r="G159" s="254"/>
      <c r="H159" s="257"/>
      <c r="I159" s="254"/>
      <c r="J159" s="254"/>
      <c r="K159" s="257"/>
      <c r="L159" s="258"/>
      <c r="M159" s="259"/>
    </row>
    <row r="160" spans="1:13" s="155" customFormat="1" ht="18.75" customHeight="1">
      <c r="A160" s="253">
        <v>322</v>
      </c>
      <c r="B160" s="254" t="s">
        <v>24</v>
      </c>
      <c r="C160" s="255">
        <f>SUM(D160+E160+F160+G160+H160+I160+J160+K160)</f>
        <v>0</v>
      </c>
      <c r="D160" s="256"/>
      <c r="E160" s="256"/>
      <c r="F160" s="256"/>
      <c r="G160" s="254"/>
      <c r="H160" s="257"/>
      <c r="I160" s="254"/>
      <c r="J160" s="254"/>
      <c r="K160" s="257"/>
      <c r="L160" s="258"/>
      <c r="M160" s="259"/>
    </row>
    <row r="161" spans="1:13" s="155" customFormat="1" ht="18.75" customHeight="1">
      <c r="A161" s="253">
        <v>323</v>
      </c>
      <c r="B161" s="254" t="s">
        <v>25</v>
      </c>
      <c r="C161" s="255">
        <f>SUM(D161+E161+F161+G161+H161+I161+J161+K161)</f>
        <v>0</v>
      </c>
      <c r="D161" s="256"/>
      <c r="E161" s="256"/>
      <c r="F161" s="256"/>
      <c r="G161" s="254"/>
      <c r="H161" s="257"/>
      <c r="I161" s="254"/>
      <c r="J161" s="254"/>
      <c r="K161" s="257"/>
      <c r="L161" s="258"/>
      <c r="M161" s="259"/>
    </row>
    <row r="162" spans="1:13" s="155" customFormat="1" ht="18.75" customHeight="1">
      <c r="A162" s="253">
        <v>324</v>
      </c>
      <c r="B162" s="254" t="s">
        <v>120</v>
      </c>
      <c r="C162" s="255">
        <f>SUM(D162+E162+F162+G162+H162+I162+J162+K162)</f>
        <v>0</v>
      </c>
      <c r="D162" s="256"/>
      <c r="E162" s="256"/>
      <c r="F162" s="256"/>
      <c r="G162" s="254"/>
      <c r="H162" s="257"/>
      <c r="I162" s="254"/>
      <c r="J162" s="254"/>
      <c r="K162" s="257"/>
      <c r="L162" s="258"/>
      <c r="M162" s="259"/>
    </row>
    <row r="163" spans="1:13" s="155" customFormat="1" ht="18.75" customHeight="1">
      <c r="A163" s="253">
        <v>329</v>
      </c>
      <c r="B163" s="254" t="s">
        <v>26</v>
      </c>
      <c r="C163" s="255">
        <f>SUM(D163+E163+F163+G163+H163+I163+J163+K163)</f>
        <v>0</v>
      </c>
      <c r="D163" s="256"/>
      <c r="E163" s="256"/>
      <c r="F163" s="256"/>
      <c r="G163" s="254"/>
      <c r="H163" s="257"/>
      <c r="I163" s="254"/>
      <c r="J163" s="254"/>
      <c r="K163" s="257"/>
      <c r="L163" s="258"/>
      <c r="M163" s="259"/>
    </row>
    <row r="164" spans="1:13" s="155" customFormat="1" ht="18.75" customHeight="1">
      <c r="A164" s="260">
        <v>34</v>
      </c>
      <c r="B164" s="261" t="s">
        <v>18</v>
      </c>
      <c r="C164" s="262">
        <f aca="true" t="shared" si="19" ref="C164:K164">SUM(C165)</f>
        <v>0</v>
      </c>
      <c r="D164" s="262">
        <f t="shared" si="19"/>
        <v>0</v>
      </c>
      <c r="E164" s="262">
        <f t="shared" si="19"/>
        <v>0</v>
      </c>
      <c r="F164" s="262">
        <f t="shared" si="19"/>
        <v>0</v>
      </c>
      <c r="G164" s="262">
        <f t="shared" si="19"/>
        <v>0</v>
      </c>
      <c r="H164" s="262">
        <f t="shared" si="19"/>
        <v>0</v>
      </c>
      <c r="I164" s="262">
        <f t="shared" si="19"/>
        <v>0</v>
      </c>
      <c r="J164" s="262">
        <f t="shared" si="19"/>
        <v>0</v>
      </c>
      <c r="K164" s="262">
        <f t="shared" si="19"/>
        <v>0</v>
      </c>
      <c r="L164" s="264"/>
      <c r="M164" s="265"/>
    </row>
    <row r="165" spans="1:13" s="155" customFormat="1" ht="18.75" customHeight="1">
      <c r="A165" s="253">
        <v>343</v>
      </c>
      <c r="B165" s="254" t="s">
        <v>121</v>
      </c>
      <c r="C165" s="255">
        <f>SUM(D165+E165+F165+G165+H165+I165+J165+K165)</f>
        <v>0</v>
      </c>
      <c r="D165" s="256"/>
      <c r="E165" s="256"/>
      <c r="F165" s="256"/>
      <c r="G165" s="254"/>
      <c r="H165" s="257"/>
      <c r="I165" s="254"/>
      <c r="J165" s="254"/>
      <c r="K165" s="257"/>
      <c r="L165" s="258"/>
      <c r="M165" s="259"/>
    </row>
    <row r="166" spans="1:13" s="155" customFormat="1" ht="18.75" customHeight="1">
      <c r="A166" s="260">
        <v>42</v>
      </c>
      <c r="B166" s="261" t="s">
        <v>27</v>
      </c>
      <c r="C166" s="262">
        <f>SUM(C167+C168)</f>
        <v>0</v>
      </c>
      <c r="D166" s="262">
        <f aca="true" t="shared" si="20" ref="D166:K166">SUM(D167)</f>
        <v>0</v>
      </c>
      <c r="E166" s="262">
        <f t="shared" si="20"/>
        <v>0</v>
      </c>
      <c r="F166" s="262">
        <f t="shared" si="20"/>
        <v>0</v>
      </c>
      <c r="G166" s="262">
        <f t="shared" si="20"/>
        <v>0</v>
      </c>
      <c r="H166" s="262">
        <f t="shared" si="20"/>
        <v>0</v>
      </c>
      <c r="I166" s="262">
        <f t="shared" si="20"/>
        <v>0</v>
      </c>
      <c r="J166" s="262">
        <f t="shared" si="20"/>
        <v>0</v>
      </c>
      <c r="K166" s="262">
        <f t="shared" si="20"/>
        <v>0</v>
      </c>
      <c r="L166" s="264"/>
      <c r="M166" s="265"/>
    </row>
    <row r="167" spans="1:13" s="155" customFormat="1" ht="18.75" customHeight="1">
      <c r="A167" s="253">
        <v>422</v>
      </c>
      <c r="B167" s="254" t="s">
        <v>122</v>
      </c>
      <c r="C167" s="255">
        <f>SUM(D167+E167+F167+G167+H167+I167+J167+K167)</f>
        <v>0</v>
      </c>
      <c r="D167" s="256"/>
      <c r="E167" s="256"/>
      <c r="F167" s="256"/>
      <c r="G167" s="254"/>
      <c r="H167" s="257"/>
      <c r="I167" s="254"/>
      <c r="J167" s="254"/>
      <c r="K167" s="257"/>
      <c r="L167" s="258"/>
      <c r="M167" s="259"/>
    </row>
    <row r="168" spans="1:13" s="155" customFormat="1" ht="18.75" customHeight="1">
      <c r="A168" s="253"/>
      <c r="B168" s="254"/>
      <c r="C168" s="255">
        <f>SUM(D168+E168+F168+G168+H168+I168+J168+K168)</f>
        <v>0</v>
      </c>
      <c r="D168" s="256"/>
      <c r="E168" s="256"/>
      <c r="F168" s="256"/>
      <c r="G168" s="254"/>
      <c r="H168" s="257"/>
      <c r="I168" s="254"/>
      <c r="J168" s="254"/>
      <c r="K168" s="257"/>
      <c r="L168" s="258"/>
      <c r="M168" s="259"/>
    </row>
    <row r="169" spans="1:13" s="155" customFormat="1" ht="18.75" customHeight="1">
      <c r="A169" s="266"/>
      <c r="B169" s="266" t="s">
        <v>85</v>
      </c>
      <c r="C169" s="70">
        <f aca="true" t="shared" si="21" ref="C169:K169">SUM(C154+C158+C164+C166)</f>
        <v>78250</v>
      </c>
      <c r="D169" s="70">
        <f t="shared" si="21"/>
        <v>78250</v>
      </c>
      <c r="E169" s="70">
        <f t="shared" si="21"/>
        <v>0</v>
      </c>
      <c r="F169" s="70">
        <f t="shared" si="21"/>
        <v>0</v>
      </c>
      <c r="G169" s="70">
        <f t="shared" si="21"/>
        <v>0</v>
      </c>
      <c r="H169" s="70">
        <f t="shared" si="21"/>
        <v>0</v>
      </c>
      <c r="I169" s="70">
        <f t="shared" si="21"/>
        <v>0</v>
      </c>
      <c r="J169" s="70">
        <f t="shared" si="21"/>
        <v>0</v>
      </c>
      <c r="K169" s="70">
        <f t="shared" si="21"/>
        <v>0</v>
      </c>
      <c r="L169" s="70">
        <v>78250</v>
      </c>
      <c r="M169" s="70">
        <v>78250</v>
      </c>
    </row>
    <row r="170" spans="1:13" s="155" customFormat="1" ht="18.75" customHeight="1">
      <c r="A170" s="322"/>
      <c r="B170" s="322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</row>
    <row r="171" spans="1:13" s="155" customFormat="1" ht="18.75" customHeight="1">
      <c r="A171" s="239" t="s">
        <v>164</v>
      </c>
      <c r="B171" s="240"/>
      <c r="C171" s="240"/>
      <c r="D171" s="241" t="s">
        <v>194</v>
      </c>
      <c r="E171" s="241"/>
      <c r="F171" s="242"/>
      <c r="G171" s="240"/>
      <c r="H171" s="243"/>
      <c r="I171" s="240"/>
      <c r="J171" s="240"/>
      <c r="K171" s="243"/>
      <c r="L171" s="240"/>
      <c r="M171" s="240"/>
    </row>
    <row r="172" spans="1:13" s="155" customFormat="1" ht="18.75" customHeight="1">
      <c r="A172" s="228" t="s">
        <v>29</v>
      </c>
      <c r="B172" s="229" t="s">
        <v>10</v>
      </c>
      <c r="C172" s="229" t="s">
        <v>174</v>
      </c>
      <c r="D172" s="229" t="s">
        <v>77</v>
      </c>
      <c r="E172" s="229" t="s">
        <v>30</v>
      </c>
      <c r="F172" s="229" t="s">
        <v>4</v>
      </c>
      <c r="G172" s="244" t="s">
        <v>5</v>
      </c>
      <c r="H172" s="245" t="s">
        <v>6</v>
      </c>
      <c r="I172" s="244" t="s">
        <v>9</v>
      </c>
      <c r="J172" s="246" t="s">
        <v>31</v>
      </c>
      <c r="K172" s="247" t="s">
        <v>7</v>
      </c>
      <c r="L172" s="229" t="s">
        <v>138</v>
      </c>
      <c r="M172" s="229" t="s">
        <v>176</v>
      </c>
    </row>
    <row r="173" spans="1:13" s="155" customFormat="1" ht="18.75" customHeight="1">
      <c r="A173" s="230" t="s">
        <v>32</v>
      </c>
      <c r="B173" s="231" t="s">
        <v>33</v>
      </c>
      <c r="C173" s="231" t="s">
        <v>34</v>
      </c>
      <c r="D173" s="231" t="s">
        <v>35</v>
      </c>
      <c r="E173" s="231" t="s">
        <v>75</v>
      </c>
      <c r="F173" s="231" t="s">
        <v>78</v>
      </c>
      <c r="G173" s="231" t="s">
        <v>36</v>
      </c>
      <c r="H173" s="232" t="s">
        <v>37</v>
      </c>
      <c r="I173" s="231" t="s">
        <v>38</v>
      </c>
      <c r="J173" s="231" t="s">
        <v>39</v>
      </c>
      <c r="K173" s="232" t="s">
        <v>40</v>
      </c>
      <c r="L173" s="231" t="s">
        <v>41</v>
      </c>
      <c r="M173" s="233" t="s">
        <v>79</v>
      </c>
    </row>
    <row r="174" spans="1:13" s="155" customFormat="1" ht="18.75" customHeight="1">
      <c r="A174" s="248">
        <v>31</v>
      </c>
      <c r="B174" s="249" t="s">
        <v>21</v>
      </c>
      <c r="C174" s="250">
        <f aca="true" t="shared" si="22" ref="C174:K174">SUM(C175+C176+C177)</f>
        <v>263000</v>
      </c>
      <c r="D174" s="250">
        <f t="shared" si="22"/>
        <v>263000</v>
      </c>
      <c r="E174" s="250">
        <f t="shared" si="22"/>
        <v>0</v>
      </c>
      <c r="F174" s="250">
        <f t="shared" si="22"/>
        <v>0</v>
      </c>
      <c r="G174" s="250">
        <f t="shared" si="22"/>
        <v>0</v>
      </c>
      <c r="H174" s="251">
        <f t="shared" si="22"/>
        <v>0</v>
      </c>
      <c r="I174" s="250">
        <f t="shared" si="22"/>
        <v>0</v>
      </c>
      <c r="J174" s="250">
        <f t="shared" si="22"/>
        <v>0</v>
      </c>
      <c r="K174" s="250">
        <f t="shared" si="22"/>
        <v>0</v>
      </c>
      <c r="L174" s="252">
        <v>263000</v>
      </c>
      <c r="M174" s="252">
        <v>263000</v>
      </c>
    </row>
    <row r="175" spans="1:13" s="155" customFormat="1" ht="18.75" customHeight="1">
      <c r="A175" s="253">
        <v>311</v>
      </c>
      <c r="B175" s="254" t="s">
        <v>74</v>
      </c>
      <c r="C175" s="255">
        <f>SUM(D175+E175+F175+G175+H175+I175+J175+K175)</f>
        <v>200000</v>
      </c>
      <c r="D175" s="256">
        <v>200000</v>
      </c>
      <c r="E175" s="256"/>
      <c r="F175" s="256"/>
      <c r="G175" s="254"/>
      <c r="H175" s="257"/>
      <c r="I175" s="254"/>
      <c r="J175" s="254"/>
      <c r="K175" s="257"/>
      <c r="L175" s="258"/>
      <c r="M175" s="259"/>
    </row>
    <row r="176" spans="1:13" s="155" customFormat="1" ht="18.75" customHeight="1">
      <c r="A176" s="253">
        <v>312</v>
      </c>
      <c r="B176" s="254" t="s">
        <v>11</v>
      </c>
      <c r="C176" s="255">
        <f>SUM(D176+E176+F176+G176+H176+I176+J176+K176)</f>
        <v>30000</v>
      </c>
      <c r="D176" s="256">
        <v>30000</v>
      </c>
      <c r="E176" s="256"/>
      <c r="F176" s="256"/>
      <c r="G176" s="254"/>
      <c r="H176" s="257"/>
      <c r="I176" s="254"/>
      <c r="J176" s="254"/>
      <c r="K176" s="257"/>
      <c r="L176" s="258"/>
      <c r="M176" s="259"/>
    </row>
    <row r="177" spans="1:13" s="155" customFormat="1" ht="18.75" customHeight="1">
      <c r="A177" s="253">
        <v>313</v>
      </c>
      <c r="B177" s="254" t="s">
        <v>119</v>
      </c>
      <c r="C177" s="255">
        <f>SUM(D177+E177+F177+G177+H177+I177+J177+K177)</f>
        <v>33000</v>
      </c>
      <c r="D177" s="256">
        <v>33000</v>
      </c>
      <c r="E177" s="256"/>
      <c r="F177" s="256"/>
      <c r="G177" s="254"/>
      <c r="H177" s="257"/>
      <c r="I177" s="254"/>
      <c r="J177" s="254"/>
      <c r="K177" s="257"/>
      <c r="L177" s="258"/>
      <c r="M177" s="259"/>
    </row>
    <row r="178" spans="1:13" s="155" customFormat="1" ht="18.75" customHeight="1">
      <c r="A178" s="260">
        <v>32</v>
      </c>
      <c r="B178" s="261" t="s">
        <v>12</v>
      </c>
      <c r="C178" s="262">
        <f aca="true" t="shared" si="23" ref="C178:K178">SUM(C179+C180+C181+C182+C183)</f>
        <v>30000</v>
      </c>
      <c r="D178" s="262">
        <f t="shared" si="23"/>
        <v>30000</v>
      </c>
      <c r="E178" s="262">
        <f t="shared" si="23"/>
        <v>0</v>
      </c>
      <c r="F178" s="262">
        <f t="shared" si="23"/>
        <v>0</v>
      </c>
      <c r="G178" s="262">
        <f t="shared" si="23"/>
        <v>0</v>
      </c>
      <c r="H178" s="263">
        <f t="shared" si="23"/>
        <v>0</v>
      </c>
      <c r="I178" s="262">
        <f t="shared" si="23"/>
        <v>0</v>
      </c>
      <c r="J178" s="262">
        <f t="shared" si="23"/>
        <v>0</v>
      </c>
      <c r="K178" s="262">
        <f t="shared" si="23"/>
        <v>0</v>
      </c>
      <c r="L178" s="264">
        <v>30000</v>
      </c>
      <c r="M178" s="265">
        <v>30000</v>
      </c>
    </row>
    <row r="179" spans="1:13" s="155" customFormat="1" ht="18.75" customHeight="1">
      <c r="A179" s="253">
        <v>321</v>
      </c>
      <c r="B179" s="254" t="s">
        <v>23</v>
      </c>
      <c r="C179" s="255">
        <f>SUM(D179+E179+F179+G179+H179+I179+J179+K179)</f>
        <v>30000</v>
      </c>
      <c r="D179" s="256">
        <v>30000</v>
      </c>
      <c r="E179" s="256"/>
      <c r="F179" s="256"/>
      <c r="G179" s="254"/>
      <c r="H179" s="257"/>
      <c r="I179" s="254"/>
      <c r="J179" s="254"/>
      <c r="K179" s="257"/>
      <c r="L179" s="258"/>
      <c r="M179" s="259"/>
    </row>
    <row r="180" spans="1:13" s="155" customFormat="1" ht="18.75" customHeight="1">
      <c r="A180" s="253">
        <v>322</v>
      </c>
      <c r="B180" s="254" t="s">
        <v>24</v>
      </c>
      <c r="C180" s="255">
        <f>SUM(D180+E180+F180+G180+H180+I180+J180+K180)</f>
        <v>0</v>
      </c>
      <c r="D180" s="256"/>
      <c r="E180" s="256"/>
      <c r="F180" s="256"/>
      <c r="G180" s="254"/>
      <c r="H180" s="257"/>
      <c r="I180" s="254"/>
      <c r="J180" s="254"/>
      <c r="K180" s="257"/>
      <c r="L180" s="258"/>
      <c r="M180" s="259"/>
    </row>
    <row r="181" spans="1:13" s="155" customFormat="1" ht="18.75" customHeight="1">
      <c r="A181" s="253">
        <v>323</v>
      </c>
      <c r="B181" s="254" t="s">
        <v>25</v>
      </c>
      <c r="C181" s="255">
        <f>SUM(D181+E181+F181+G181+H181+I181+J181+K181)</f>
        <v>0</v>
      </c>
      <c r="D181" s="256"/>
      <c r="E181" s="256"/>
      <c r="F181" s="256"/>
      <c r="G181" s="254"/>
      <c r="H181" s="257"/>
      <c r="I181" s="254"/>
      <c r="J181" s="254"/>
      <c r="K181" s="257"/>
      <c r="L181" s="258"/>
      <c r="M181" s="259"/>
    </row>
    <row r="182" spans="1:13" s="155" customFormat="1" ht="18.75" customHeight="1">
      <c r="A182" s="253">
        <v>324</v>
      </c>
      <c r="B182" s="254" t="s">
        <v>120</v>
      </c>
      <c r="C182" s="255">
        <f>SUM(D182+E182+F182+G182+H182+I182+J182+K182)</f>
        <v>0</v>
      </c>
      <c r="D182" s="256"/>
      <c r="E182" s="256"/>
      <c r="F182" s="256"/>
      <c r="G182" s="254"/>
      <c r="H182" s="257"/>
      <c r="I182" s="254"/>
      <c r="J182" s="254"/>
      <c r="K182" s="257"/>
      <c r="L182" s="258"/>
      <c r="M182" s="259"/>
    </row>
    <row r="183" spans="1:13" s="155" customFormat="1" ht="18.75" customHeight="1">
      <c r="A183" s="253">
        <v>329</v>
      </c>
      <c r="B183" s="254" t="s">
        <v>26</v>
      </c>
      <c r="C183" s="255">
        <f>SUM(D183+E183+F183+G183+H183+I183+J183+K183)</f>
        <v>0</v>
      </c>
      <c r="D183" s="256"/>
      <c r="E183" s="256"/>
      <c r="F183" s="256"/>
      <c r="G183" s="254"/>
      <c r="H183" s="257"/>
      <c r="I183" s="254"/>
      <c r="J183" s="254"/>
      <c r="K183" s="257"/>
      <c r="L183" s="258"/>
      <c r="M183" s="259"/>
    </row>
    <row r="184" spans="1:13" s="155" customFormat="1" ht="18.75" customHeight="1">
      <c r="A184" s="260">
        <v>34</v>
      </c>
      <c r="B184" s="261" t="s">
        <v>18</v>
      </c>
      <c r="C184" s="262">
        <f aca="true" t="shared" si="24" ref="C184:K184">SUM(C185)</f>
        <v>0</v>
      </c>
      <c r="D184" s="262">
        <f t="shared" si="24"/>
        <v>0</v>
      </c>
      <c r="E184" s="262">
        <f t="shared" si="24"/>
        <v>0</v>
      </c>
      <c r="F184" s="262">
        <f t="shared" si="24"/>
        <v>0</v>
      </c>
      <c r="G184" s="262">
        <f t="shared" si="24"/>
        <v>0</v>
      </c>
      <c r="H184" s="262">
        <f t="shared" si="24"/>
        <v>0</v>
      </c>
      <c r="I184" s="262">
        <f t="shared" si="24"/>
        <v>0</v>
      </c>
      <c r="J184" s="262">
        <f t="shared" si="24"/>
        <v>0</v>
      </c>
      <c r="K184" s="262">
        <f t="shared" si="24"/>
        <v>0</v>
      </c>
      <c r="L184" s="264"/>
      <c r="M184" s="265"/>
    </row>
    <row r="185" spans="1:13" s="155" customFormat="1" ht="18.75" customHeight="1">
      <c r="A185" s="253">
        <v>343</v>
      </c>
      <c r="B185" s="254" t="s">
        <v>121</v>
      </c>
      <c r="C185" s="255">
        <f>SUM(D185+E185+F185+G185+H185+I185+J185+K185)</f>
        <v>0</v>
      </c>
      <c r="D185" s="256"/>
      <c r="E185" s="256"/>
      <c r="F185" s="256"/>
      <c r="G185" s="254"/>
      <c r="H185" s="257"/>
      <c r="I185" s="254"/>
      <c r="J185" s="254"/>
      <c r="K185" s="257"/>
      <c r="L185" s="258"/>
      <c r="M185" s="259"/>
    </row>
    <row r="186" spans="1:13" s="155" customFormat="1" ht="18.75" customHeight="1">
      <c r="A186" s="260">
        <v>42</v>
      </c>
      <c r="B186" s="261" t="s">
        <v>27</v>
      </c>
      <c r="C186" s="262">
        <f>SUM(C187+C188)</f>
        <v>0</v>
      </c>
      <c r="D186" s="262">
        <f aca="true" t="shared" si="25" ref="D186:K186">SUM(D187)</f>
        <v>0</v>
      </c>
      <c r="E186" s="262">
        <f t="shared" si="25"/>
        <v>0</v>
      </c>
      <c r="F186" s="262">
        <f t="shared" si="25"/>
        <v>0</v>
      </c>
      <c r="G186" s="262">
        <f t="shared" si="25"/>
        <v>0</v>
      </c>
      <c r="H186" s="262">
        <f t="shared" si="25"/>
        <v>0</v>
      </c>
      <c r="I186" s="262">
        <f t="shared" si="25"/>
        <v>0</v>
      </c>
      <c r="J186" s="262">
        <f t="shared" si="25"/>
        <v>0</v>
      </c>
      <c r="K186" s="262">
        <f t="shared" si="25"/>
        <v>0</v>
      </c>
      <c r="L186" s="264"/>
      <c r="M186" s="265"/>
    </row>
    <row r="187" spans="1:13" s="155" customFormat="1" ht="18.75" customHeight="1">
      <c r="A187" s="253">
        <v>422</v>
      </c>
      <c r="B187" s="254" t="s">
        <v>122</v>
      </c>
      <c r="C187" s="255">
        <f>SUM(D187+E187+F187+G187+H187+I187+J187+K187)</f>
        <v>0</v>
      </c>
      <c r="D187" s="256"/>
      <c r="E187" s="256"/>
      <c r="F187" s="256"/>
      <c r="G187" s="254"/>
      <c r="H187" s="257"/>
      <c r="I187" s="254"/>
      <c r="J187" s="254"/>
      <c r="K187" s="257"/>
      <c r="L187" s="258"/>
      <c r="M187" s="259"/>
    </row>
    <row r="188" spans="1:13" s="155" customFormat="1" ht="18.75" customHeight="1">
      <c r="A188" s="253"/>
      <c r="B188" s="254"/>
      <c r="C188" s="255">
        <f>SUM(D188+E188+F188+G188+H188+I188+J188+K188)</f>
        <v>0</v>
      </c>
      <c r="D188" s="256"/>
      <c r="E188" s="256"/>
      <c r="F188" s="256"/>
      <c r="G188" s="254"/>
      <c r="H188" s="257"/>
      <c r="I188" s="254"/>
      <c r="J188" s="254"/>
      <c r="K188" s="257"/>
      <c r="L188" s="258"/>
      <c r="M188" s="259"/>
    </row>
    <row r="189" spans="1:13" s="155" customFormat="1" ht="18.75" customHeight="1">
      <c r="A189" s="266"/>
      <c r="B189" s="266" t="s">
        <v>85</v>
      </c>
      <c r="C189" s="70">
        <f aca="true" t="shared" si="26" ref="C189:K189">SUM(C174+C178+C184+C186)</f>
        <v>293000</v>
      </c>
      <c r="D189" s="70">
        <f t="shared" si="26"/>
        <v>293000</v>
      </c>
      <c r="E189" s="70">
        <f t="shared" si="26"/>
        <v>0</v>
      </c>
      <c r="F189" s="70">
        <f t="shared" si="26"/>
        <v>0</v>
      </c>
      <c r="G189" s="70">
        <f t="shared" si="26"/>
        <v>0</v>
      </c>
      <c r="H189" s="70">
        <f t="shared" si="26"/>
        <v>0</v>
      </c>
      <c r="I189" s="70">
        <f t="shared" si="26"/>
        <v>0</v>
      </c>
      <c r="J189" s="70">
        <f t="shared" si="26"/>
        <v>0</v>
      </c>
      <c r="K189" s="70">
        <f t="shared" si="26"/>
        <v>0</v>
      </c>
      <c r="L189" s="70">
        <v>293000</v>
      </c>
      <c r="M189" s="70">
        <v>293000</v>
      </c>
    </row>
    <row r="190" spans="1:13" s="155" customFormat="1" ht="18.75" customHeight="1">
      <c r="A190" s="356"/>
      <c r="B190" s="322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</row>
    <row r="191" spans="1:13" s="155" customFormat="1" ht="18.75" customHeight="1">
      <c r="A191" s="227" t="s">
        <v>165</v>
      </c>
      <c r="B191" s="234"/>
      <c r="C191" s="234"/>
      <c r="D191" s="27" t="s">
        <v>143</v>
      </c>
      <c r="E191" s="235"/>
      <c r="F191" s="234"/>
      <c r="G191" s="234"/>
      <c r="H191" s="236"/>
      <c r="I191" s="234"/>
      <c r="J191" s="234"/>
      <c r="K191" s="236"/>
      <c r="L191" s="234"/>
      <c r="M191" s="234"/>
    </row>
    <row r="192" spans="1:13" s="155" customFormat="1" ht="18.75" customHeight="1">
      <c r="A192" s="228" t="s">
        <v>29</v>
      </c>
      <c r="B192" s="229" t="s">
        <v>10</v>
      </c>
      <c r="C192" s="229" t="s">
        <v>174</v>
      </c>
      <c r="D192" s="229" t="s">
        <v>77</v>
      </c>
      <c r="E192" s="229" t="s">
        <v>30</v>
      </c>
      <c r="F192" s="229" t="s">
        <v>4</v>
      </c>
      <c r="G192" s="244" t="s">
        <v>5</v>
      </c>
      <c r="H192" s="245" t="s">
        <v>6</v>
      </c>
      <c r="I192" s="244" t="s">
        <v>9</v>
      </c>
      <c r="J192" s="246" t="s">
        <v>31</v>
      </c>
      <c r="K192" s="247" t="s">
        <v>7</v>
      </c>
      <c r="L192" s="229" t="s">
        <v>138</v>
      </c>
      <c r="M192" s="229" t="s">
        <v>176</v>
      </c>
    </row>
    <row r="193" spans="1:13" s="155" customFormat="1" ht="18.75" customHeight="1">
      <c r="A193" s="230" t="s">
        <v>32</v>
      </c>
      <c r="B193" s="231" t="s">
        <v>33</v>
      </c>
      <c r="C193" s="231" t="s">
        <v>34</v>
      </c>
      <c r="D193" s="231" t="s">
        <v>35</v>
      </c>
      <c r="E193" s="231" t="s">
        <v>75</v>
      </c>
      <c r="F193" s="231" t="s">
        <v>78</v>
      </c>
      <c r="G193" s="231" t="s">
        <v>36</v>
      </c>
      <c r="H193" s="232" t="s">
        <v>37</v>
      </c>
      <c r="I193" s="231" t="s">
        <v>38</v>
      </c>
      <c r="J193" s="231" t="s">
        <v>39</v>
      </c>
      <c r="K193" s="232" t="s">
        <v>40</v>
      </c>
      <c r="L193" s="231" t="s">
        <v>41</v>
      </c>
      <c r="M193" s="231" t="s">
        <v>79</v>
      </c>
    </row>
    <row r="194" spans="1:13" s="155" customFormat="1" ht="18.75" customHeight="1">
      <c r="A194" s="260">
        <v>32</v>
      </c>
      <c r="B194" s="261" t="s">
        <v>12</v>
      </c>
      <c r="C194" s="262">
        <f aca="true" t="shared" si="27" ref="C194:K194">SUM(C195+C198)</f>
        <v>300000</v>
      </c>
      <c r="D194" s="262">
        <v>200000</v>
      </c>
      <c r="E194" s="262">
        <f t="shared" si="27"/>
        <v>0</v>
      </c>
      <c r="F194" s="262">
        <f t="shared" si="27"/>
        <v>0</v>
      </c>
      <c r="G194" s="262">
        <f t="shared" si="27"/>
        <v>0</v>
      </c>
      <c r="H194" s="262">
        <f t="shared" si="27"/>
        <v>0</v>
      </c>
      <c r="I194" s="262">
        <f t="shared" si="27"/>
        <v>0</v>
      </c>
      <c r="J194" s="262">
        <f t="shared" si="27"/>
        <v>0</v>
      </c>
      <c r="K194" s="262">
        <f t="shared" si="27"/>
        <v>0</v>
      </c>
      <c r="L194" s="264">
        <v>200000</v>
      </c>
      <c r="M194" s="265">
        <v>200000</v>
      </c>
    </row>
    <row r="195" spans="1:13" s="155" customFormat="1" ht="18.75" customHeight="1">
      <c r="A195" s="253">
        <v>322</v>
      </c>
      <c r="B195" s="254" t="s">
        <v>24</v>
      </c>
      <c r="C195" s="255">
        <f>SUM(D195+E195+F195+G195+H195+I195+J195+K195)</f>
        <v>100000</v>
      </c>
      <c r="D195" s="256">
        <v>100000</v>
      </c>
      <c r="E195" s="256"/>
      <c r="F195" s="256"/>
      <c r="G195" s="254"/>
      <c r="H195" s="257"/>
      <c r="I195" s="254"/>
      <c r="J195" s="254"/>
      <c r="K195" s="257"/>
      <c r="L195" s="258"/>
      <c r="M195" s="259"/>
    </row>
    <row r="196" spans="1:13" s="155" customFormat="1" ht="18.75" customHeight="1">
      <c r="A196" s="282">
        <v>323</v>
      </c>
      <c r="B196" s="283" t="s">
        <v>25</v>
      </c>
      <c r="C196" s="255">
        <f>SUM(D196+E196+F196+G196+H196+I196+J196+K196)</f>
        <v>100000</v>
      </c>
      <c r="D196" s="256">
        <v>100000</v>
      </c>
      <c r="E196" s="256"/>
      <c r="F196" s="256"/>
      <c r="G196" s="254"/>
      <c r="H196" s="257"/>
      <c r="I196" s="254"/>
      <c r="J196" s="254"/>
      <c r="K196" s="257"/>
      <c r="L196" s="258"/>
      <c r="M196" s="259"/>
    </row>
    <row r="197" spans="1:13" s="155" customFormat="1" ht="18.75" customHeight="1">
      <c r="A197" s="282" t="s">
        <v>104</v>
      </c>
      <c r="B197" s="283"/>
      <c r="C197" s="255">
        <f>SUM(D197+E197+F197+G197+H197+I197+J197+K197)</f>
        <v>0</v>
      </c>
      <c r="D197" s="256"/>
      <c r="E197" s="256"/>
      <c r="F197" s="256"/>
      <c r="G197" s="254"/>
      <c r="H197" s="257"/>
      <c r="I197" s="254"/>
      <c r="J197" s="254"/>
      <c r="K197" s="257"/>
      <c r="L197" s="258"/>
      <c r="M197" s="258"/>
    </row>
    <row r="198" spans="1:13" ht="13.5" customHeight="1">
      <c r="A198" s="284"/>
      <c r="B198" s="284" t="s">
        <v>85</v>
      </c>
      <c r="C198" s="285">
        <f aca="true" t="shared" si="28" ref="C198:K198">SUM(C195+C196+C197)</f>
        <v>200000</v>
      </c>
      <c r="D198" s="285">
        <f t="shared" si="28"/>
        <v>200000</v>
      </c>
      <c r="E198" s="285">
        <f t="shared" si="28"/>
        <v>0</v>
      </c>
      <c r="F198" s="285">
        <f t="shared" si="28"/>
        <v>0</v>
      </c>
      <c r="G198" s="285">
        <f t="shared" si="28"/>
        <v>0</v>
      </c>
      <c r="H198" s="285">
        <f t="shared" si="28"/>
        <v>0</v>
      </c>
      <c r="I198" s="285">
        <f t="shared" si="28"/>
        <v>0</v>
      </c>
      <c r="J198" s="285">
        <f t="shared" si="28"/>
        <v>0</v>
      </c>
      <c r="K198" s="285">
        <f t="shared" si="28"/>
        <v>0</v>
      </c>
      <c r="L198" s="285">
        <v>200000</v>
      </c>
      <c r="M198" s="285">
        <v>200000</v>
      </c>
    </row>
    <row r="199" spans="1:13" s="268" customFormat="1" ht="21.75" customHeight="1">
      <c r="A199" s="227" t="s">
        <v>166</v>
      </c>
      <c r="B199" s="234"/>
      <c r="C199" s="234"/>
      <c r="D199" s="27" t="s">
        <v>177</v>
      </c>
      <c r="E199" s="235"/>
      <c r="F199" s="234"/>
      <c r="G199" s="234"/>
      <c r="H199" s="236"/>
      <c r="I199" s="234"/>
      <c r="J199" s="234"/>
      <c r="K199" s="236"/>
      <c r="L199" s="234"/>
      <c r="M199" s="234"/>
    </row>
    <row r="200" spans="1:13" s="268" customFormat="1" ht="21.75" customHeight="1">
      <c r="A200" s="228" t="s">
        <v>29</v>
      </c>
      <c r="B200" s="229" t="s">
        <v>10</v>
      </c>
      <c r="C200" s="229" t="s">
        <v>174</v>
      </c>
      <c r="D200" s="229" t="s">
        <v>77</v>
      </c>
      <c r="E200" s="229" t="s">
        <v>30</v>
      </c>
      <c r="F200" s="229" t="s">
        <v>4</v>
      </c>
      <c r="G200" s="244" t="s">
        <v>5</v>
      </c>
      <c r="H200" s="245" t="s">
        <v>6</v>
      </c>
      <c r="I200" s="244" t="s">
        <v>9</v>
      </c>
      <c r="J200" s="246" t="s">
        <v>31</v>
      </c>
      <c r="K200" s="247" t="s">
        <v>7</v>
      </c>
      <c r="L200" s="229" t="s">
        <v>138</v>
      </c>
      <c r="M200" s="229" t="s">
        <v>176</v>
      </c>
    </row>
    <row r="201" spans="1:13" s="268" customFormat="1" ht="15" customHeight="1">
      <c r="A201" s="230" t="s">
        <v>32</v>
      </c>
      <c r="B201" s="231" t="s">
        <v>33</v>
      </c>
      <c r="C201" s="231" t="s">
        <v>34</v>
      </c>
      <c r="D201" s="231" t="s">
        <v>35</v>
      </c>
      <c r="E201" s="231" t="s">
        <v>75</v>
      </c>
      <c r="F201" s="231" t="s">
        <v>78</v>
      </c>
      <c r="G201" s="231" t="s">
        <v>36</v>
      </c>
      <c r="H201" s="232" t="s">
        <v>37</v>
      </c>
      <c r="I201" s="231" t="s">
        <v>38</v>
      </c>
      <c r="J201" s="231" t="s">
        <v>39</v>
      </c>
      <c r="K201" s="232" t="s">
        <v>40</v>
      </c>
      <c r="L201" s="231" t="s">
        <v>41</v>
      </c>
      <c r="M201" s="231" t="s">
        <v>79</v>
      </c>
    </row>
    <row r="202" spans="1:13" s="268" customFormat="1" ht="15" customHeight="1">
      <c r="A202" s="260">
        <v>32</v>
      </c>
      <c r="B202" s="261" t="s">
        <v>12</v>
      </c>
      <c r="C202" s="262">
        <f aca="true" t="shared" si="29" ref="C202:K202">SUM(C203+C206)</f>
        <v>20000</v>
      </c>
      <c r="D202" s="262">
        <v>10000</v>
      </c>
      <c r="E202" s="262">
        <f t="shared" si="29"/>
        <v>0</v>
      </c>
      <c r="F202" s="262">
        <f t="shared" si="29"/>
        <v>0</v>
      </c>
      <c r="G202" s="262">
        <f t="shared" si="29"/>
        <v>0</v>
      </c>
      <c r="H202" s="262">
        <f t="shared" si="29"/>
        <v>0</v>
      </c>
      <c r="I202" s="262">
        <f t="shared" si="29"/>
        <v>0</v>
      </c>
      <c r="J202" s="262">
        <f t="shared" si="29"/>
        <v>0</v>
      </c>
      <c r="K202" s="262">
        <f t="shared" si="29"/>
        <v>0</v>
      </c>
      <c r="L202" s="264">
        <v>10000</v>
      </c>
      <c r="M202" s="265">
        <v>10000</v>
      </c>
    </row>
    <row r="203" spans="1:13" s="268" customFormat="1" ht="15" customHeight="1">
      <c r="A203" s="253">
        <v>322</v>
      </c>
      <c r="B203" s="254" t="s">
        <v>24</v>
      </c>
      <c r="C203" s="255">
        <f>SUM(D203+E203+F203+G203+H203+I203+J203+K203)</f>
        <v>10000</v>
      </c>
      <c r="D203" s="256">
        <v>10000</v>
      </c>
      <c r="E203" s="256"/>
      <c r="F203" s="256"/>
      <c r="G203" s="254"/>
      <c r="H203" s="257"/>
      <c r="I203" s="254"/>
      <c r="J203" s="254"/>
      <c r="K203" s="257"/>
      <c r="L203" s="258"/>
      <c r="M203" s="259"/>
    </row>
    <row r="204" spans="1:13" s="268" customFormat="1" ht="15" customHeight="1">
      <c r="A204" s="282">
        <v>323</v>
      </c>
      <c r="B204" s="283" t="s">
        <v>25</v>
      </c>
      <c r="C204" s="255">
        <f>SUM(D204+E204+F204+G204+H204+I204+J204+K204)</f>
        <v>0</v>
      </c>
      <c r="D204" s="256"/>
      <c r="E204" s="256"/>
      <c r="F204" s="256"/>
      <c r="G204" s="254"/>
      <c r="H204" s="257"/>
      <c r="I204" s="254"/>
      <c r="J204" s="254"/>
      <c r="K204" s="257"/>
      <c r="L204" s="258"/>
      <c r="M204" s="259"/>
    </row>
    <row r="205" spans="1:13" s="268" customFormat="1" ht="15" customHeight="1">
      <c r="A205" s="282" t="s">
        <v>104</v>
      </c>
      <c r="B205" s="283"/>
      <c r="C205" s="255">
        <f>SUM(D205+E205+F205+G205+H205+I205+J205+K205)</f>
        <v>0</v>
      </c>
      <c r="D205" s="256"/>
      <c r="E205" s="256"/>
      <c r="F205" s="256"/>
      <c r="G205" s="254"/>
      <c r="H205" s="257"/>
      <c r="I205" s="254"/>
      <c r="J205" s="254"/>
      <c r="K205" s="257"/>
      <c r="L205" s="258"/>
      <c r="M205" s="258"/>
    </row>
    <row r="206" spans="1:13" s="268" customFormat="1" ht="15" customHeight="1">
      <c r="A206" s="284"/>
      <c r="B206" s="284" t="s">
        <v>85</v>
      </c>
      <c r="C206" s="285">
        <f aca="true" t="shared" si="30" ref="C206:K206">SUM(C203+C204+C205)</f>
        <v>10000</v>
      </c>
      <c r="D206" s="285">
        <f t="shared" si="30"/>
        <v>10000</v>
      </c>
      <c r="E206" s="285">
        <f t="shared" si="30"/>
        <v>0</v>
      </c>
      <c r="F206" s="285">
        <f t="shared" si="30"/>
        <v>0</v>
      </c>
      <c r="G206" s="285">
        <f t="shared" si="30"/>
        <v>0</v>
      </c>
      <c r="H206" s="285">
        <f t="shared" si="30"/>
        <v>0</v>
      </c>
      <c r="I206" s="285">
        <f t="shared" si="30"/>
        <v>0</v>
      </c>
      <c r="J206" s="285">
        <f t="shared" si="30"/>
        <v>0</v>
      </c>
      <c r="K206" s="285">
        <f t="shared" si="30"/>
        <v>0</v>
      </c>
      <c r="L206" s="285">
        <v>10000</v>
      </c>
      <c r="M206" s="285">
        <v>10000</v>
      </c>
    </row>
    <row r="207" spans="1:13" s="326" customFormat="1" ht="15" customHeight="1">
      <c r="A207" s="324"/>
      <c r="B207" s="324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</row>
    <row r="208" spans="1:13" s="268" customFormat="1" ht="15" customHeight="1">
      <c r="A208" s="227" t="s">
        <v>169</v>
      </c>
      <c r="B208" s="234"/>
      <c r="C208" s="234"/>
      <c r="D208" s="27" t="s">
        <v>170</v>
      </c>
      <c r="E208" s="235"/>
      <c r="F208" s="234"/>
      <c r="G208" s="234"/>
      <c r="H208" s="236"/>
      <c r="I208" s="234"/>
      <c r="J208" s="234"/>
      <c r="K208" s="236"/>
      <c r="L208" s="234"/>
      <c r="M208" s="234"/>
    </row>
    <row r="209" spans="1:13" s="268" customFormat="1" ht="15" customHeight="1">
      <c r="A209" s="228" t="s">
        <v>29</v>
      </c>
      <c r="B209" s="229" t="s">
        <v>10</v>
      </c>
      <c r="C209" s="229" t="s">
        <v>174</v>
      </c>
      <c r="D209" s="229" t="s">
        <v>77</v>
      </c>
      <c r="E209" s="229" t="s">
        <v>30</v>
      </c>
      <c r="F209" s="229" t="s">
        <v>4</v>
      </c>
      <c r="G209" s="244" t="s">
        <v>5</v>
      </c>
      <c r="H209" s="245" t="s">
        <v>6</v>
      </c>
      <c r="I209" s="244" t="s">
        <v>9</v>
      </c>
      <c r="J209" s="246" t="s">
        <v>31</v>
      </c>
      <c r="K209" s="247" t="s">
        <v>7</v>
      </c>
      <c r="L209" s="229" t="s">
        <v>138</v>
      </c>
      <c r="M209" s="229" t="s">
        <v>176</v>
      </c>
    </row>
    <row r="210" spans="1:13" s="268" customFormat="1" ht="15" customHeight="1">
      <c r="A210" s="230" t="s">
        <v>32</v>
      </c>
      <c r="B210" s="231" t="s">
        <v>33</v>
      </c>
      <c r="C210" s="231" t="s">
        <v>34</v>
      </c>
      <c r="D210" s="231" t="s">
        <v>35</v>
      </c>
      <c r="E210" s="231" t="s">
        <v>75</v>
      </c>
      <c r="F210" s="231" t="s">
        <v>78</v>
      </c>
      <c r="G210" s="231" t="s">
        <v>36</v>
      </c>
      <c r="H210" s="231" t="s">
        <v>37</v>
      </c>
      <c r="I210" s="231" t="s">
        <v>38</v>
      </c>
      <c r="J210" s="231" t="s">
        <v>39</v>
      </c>
      <c r="K210" s="231" t="s">
        <v>40</v>
      </c>
      <c r="L210" s="231" t="s">
        <v>41</v>
      </c>
      <c r="M210" s="231" t="s">
        <v>79</v>
      </c>
    </row>
    <row r="211" spans="1:13" s="268" customFormat="1" ht="15" customHeight="1">
      <c r="A211" s="260">
        <v>32</v>
      </c>
      <c r="B211" s="261" t="s">
        <v>12</v>
      </c>
      <c r="C211" s="262">
        <f aca="true" t="shared" si="31" ref="C211:K211">SUM(C212+C218)</f>
        <v>200000</v>
      </c>
      <c r="D211" s="262">
        <f t="shared" si="31"/>
        <v>200000</v>
      </c>
      <c r="E211" s="262">
        <f t="shared" si="31"/>
        <v>0</v>
      </c>
      <c r="F211" s="262">
        <f t="shared" si="31"/>
        <v>0</v>
      </c>
      <c r="G211" s="262">
        <f t="shared" si="31"/>
        <v>0</v>
      </c>
      <c r="H211" s="262">
        <f t="shared" si="31"/>
        <v>0</v>
      </c>
      <c r="I211" s="262">
        <f t="shared" si="31"/>
        <v>0</v>
      </c>
      <c r="J211" s="262">
        <f t="shared" si="31"/>
        <v>0</v>
      </c>
      <c r="K211" s="262">
        <f t="shared" si="31"/>
        <v>0</v>
      </c>
      <c r="L211" s="264">
        <v>200000</v>
      </c>
      <c r="M211" s="265">
        <v>200000</v>
      </c>
    </row>
    <row r="212" spans="1:13" s="268" customFormat="1" ht="15" customHeight="1">
      <c r="A212" s="253">
        <v>322</v>
      </c>
      <c r="B212" s="254" t="s">
        <v>24</v>
      </c>
      <c r="C212" s="255">
        <f aca="true" t="shared" si="32" ref="C212:C217">SUM(D212+E212+F212+G212+H212+I212+J212+K212)</f>
        <v>0</v>
      </c>
      <c r="D212" s="256"/>
      <c r="E212" s="256"/>
      <c r="F212" s="256"/>
      <c r="G212" s="254"/>
      <c r="H212" s="257"/>
      <c r="I212" s="254"/>
      <c r="J212" s="254"/>
      <c r="K212" s="257"/>
      <c r="L212" s="258"/>
      <c r="M212" s="259"/>
    </row>
    <row r="213" spans="1:13" s="268" customFormat="1" ht="15" customHeight="1">
      <c r="A213" s="282">
        <v>323</v>
      </c>
      <c r="B213" s="283" t="s">
        <v>25</v>
      </c>
      <c r="C213" s="255">
        <f t="shared" si="32"/>
        <v>0</v>
      </c>
      <c r="D213" s="256"/>
      <c r="E213" s="256"/>
      <c r="F213" s="256"/>
      <c r="G213" s="254"/>
      <c r="H213" s="257"/>
      <c r="I213" s="254"/>
      <c r="J213" s="254"/>
      <c r="K213" s="257"/>
      <c r="L213" s="258"/>
      <c r="M213" s="259"/>
    </row>
    <row r="214" spans="1:13" s="268" customFormat="1" ht="25.5" customHeight="1">
      <c r="A214" s="248">
        <v>37</v>
      </c>
      <c r="B214" s="249" t="s">
        <v>171</v>
      </c>
      <c r="C214" s="248">
        <f t="shared" si="32"/>
        <v>200000</v>
      </c>
      <c r="D214" s="249">
        <f>SUM(D215)</f>
        <v>200000</v>
      </c>
      <c r="E214" s="249">
        <f aca="true" t="shared" si="33" ref="E214:K214">SUM(E215)</f>
        <v>0</v>
      </c>
      <c r="F214" s="249">
        <f t="shared" si="33"/>
        <v>0</v>
      </c>
      <c r="G214" s="249">
        <f t="shared" si="33"/>
        <v>0</v>
      </c>
      <c r="H214" s="249">
        <f t="shared" si="33"/>
        <v>0</v>
      </c>
      <c r="I214" s="249">
        <f t="shared" si="33"/>
        <v>0</v>
      </c>
      <c r="J214" s="249">
        <f t="shared" si="33"/>
        <v>0</v>
      </c>
      <c r="K214" s="249">
        <f t="shared" si="33"/>
        <v>0</v>
      </c>
      <c r="L214" s="261"/>
      <c r="M214" s="260"/>
    </row>
    <row r="215" spans="1:13" s="268" customFormat="1" ht="15" customHeight="1">
      <c r="A215" s="282">
        <v>37229</v>
      </c>
      <c r="B215" s="283" t="s">
        <v>172</v>
      </c>
      <c r="C215" s="255">
        <f t="shared" si="32"/>
        <v>200000</v>
      </c>
      <c r="D215" s="295">
        <v>200000</v>
      </c>
      <c r="E215" s="256"/>
      <c r="F215" s="256"/>
      <c r="G215" s="254"/>
      <c r="H215" s="257"/>
      <c r="I215" s="254"/>
      <c r="J215" s="254"/>
      <c r="K215" s="257"/>
      <c r="L215" s="258"/>
      <c r="M215" s="258"/>
    </row>
    <row r="216" spans="1:13" s="268" customFormat="1" ht="15" customHeight="1">
      <c r="A216" s="248">
        <v>42</v>
      </c>
      <c r="B216" s="249" t="s">
        <v>27</v>
      </c>
      <c r="C216" s="248">
        <f t="shared" si="32"/>
        <v>0</v>
      </c>
      <c r="D216" s="261">
        <f>SUM(D217)</f>
        <v>0</v>
      </c>
      <c r="E216" s="261">
        <f aca="true" t="shared" si="34" ref="E216:K216">SUM(E217)</f>
        <v>0</v>
      </c>
      <c r="F216" s="261">
        <f t="shared" si="34"/>
        <v>0</v>
      </c>
      <c r="G216" s="261">
        <f t="shared" si="34"/>
        <v>0</v>
      </c>
      <c r="H216" s="261">
        <f t="shared" si="34"/>
        <v>0</v>
      </c>
      <c r="I216" s="261">
        <f t="shared" si="34"/>
        <v>0</v>
      </c>
      <c r="J216" s="261">
        <f t="shared" si="34"/>
        <v>0</v>
      </c>
      <c r="K216" s="261">
        <f t="shared" si="34"/>
        <v>0</v>
      </c>
      <c r="L216" s="261"/>
      <c r="M216" s="260"/>
    </row>
    <row r="217" spans="1:13" s="268" customFormat="1" ht="15" customHeight="1">
      <c r="A217" s="282">
        <v>42411</v>
      </c>
      <c r="B217" s="283" t="s">
        <v>173</v>
      </c>
      <c r="C217" s="255">
        <f t="shared" si="32"/>
        <v>0</v>
      </c>
      <c r="D217" s="256"/>
      <c r="E217" s="256"/>
      <c r="F217" s="256"/>
      <c r="G217" s="254"/>
      <c r="H217" s="257"/>
      <c r="I217" s="254"/>
      <c r="J217" s="254"/>
      <c r="K217" s="257"/>
      <c r="L217" s="258"/>
      <c r="M217" s="258"/>
    </row>
    <row r="218" spans="1:13" s="268" customFormat="1" ht="15" customHeight="1">
      <c r="A218" s="284"/>
      <c r="B218" s="284" t="s">
        <v>85</v>
      </c>
      <c r="C218" s="285">
        <f aca="true" t="shared" si="35" ref="C218:K218">SUM(C212+C213+C214)</f>
        <v>200000</v>
      </c>
      <c r="D218" s="285">
        <f t="shared" si="35"/>
        <v>200000</v>
      </c>
      <c r="E218" s="285">
        <f t="shared" si="35"/>
        <v>0</v>
      </c>
      <c r="F218" s="285">
        <f t="shared" si="35"/>
        <v>0</v>
      </c>
      <c r="G218" s="285">
        <f t="shared" si="35"/>
        <v>0</v>
      </c>
      <c r="H218" s="285">
        <f t="shared" si="35"/>
        <v>0</v>
      </c>
      <c r="I218" s="285">
        <f t="shared" si="35"/>
        <v>0</v>
      </c>
      <c r="J218" s="285">
        <f t="shared" si="35"/>
        <v>0</v>
      </c>
      <c r="K218" s="285">
        <f t="shared" si="35"/>
        <v>0</v>
      </c>
      <c r="L218" s="285">
        <v>200000</v>
      </c>
      <c r="M218" s="285">
        <v>200000</v>
      </c>
    </row>
    <row r="219" spans="1:13" s="326" customFormat="1" ht="15" customHeight="1">
      <c r="A219" s="324"/>
      <c r="B219" s="324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</row>
    <row r="220" spans="1:13" s="268" customFormat="1" ht="15" customHeight="1">
      <c r="A220" s="227" t="s">
        <v>179</v>
      </c>
      <c r="B220" s="234"/>
      <c r="C220" s="234"/>
      <c r="D220" s="27" t="s">
        <v>180</v>
      </c>
      <c r="E220" s="235"/>
      <c r="F220" s="234"/>
      <c r="G220" s="234"/>
      <c r="H220" s="236"/>
      <c r="I220" s="234"/>
      <c r="J220" s="234"/>
      <c r="K220" s="236"/>
      <c r="L220" s="234"/>
      <c r="M220" s="234"/>
    </row>
    <row r="221" spans="1:13" s="268" customFormat="1" ht="21.75" customHeight="1">
      <c r="A221" s="228" t="s">
        <v>29</v>
      </c>
      <c r="B221" s="229" t="s">
        <v>10</v>
      </c>
      <c r="C221" s="229" t="s">
        <v>174</v>
      </c>
      <c r="D221" s="229" t="s">
        <v>77</v>
      </c>
      <c r="E221" s="229" t="s">
        <v>30</v>
      </c>
      <c r="F221" s="229" t="s">
        <v>4</v>
      </c>
      <c r="G221" s="244" t="s">
        <v>5</v>
      </c>
      <c r="H221" s="245" t="s">
        <v>6</v>
      </c>
      <c r="I221" s="244" t="s">
        <v>9</v>
      </c>
      <c r="J221" s="246" t="s">
        <v>31</v>
      </c>
      <c r="K221" s="247" t="s">
        <v>7</v>
      </c>
      <c r="L221" s="229" t="s">
        <v>138</v>
      </c>
      <c r="M221" s="229" t="s">
        <v>176</v>
      </c>
    </row>
    <row r="222" spans="1:13" s="268" customFormat="1" ht="15" customHeight="1">
      <c r="A222" s="230" t="s">
        <v>32</v>
      </c>
      <c r="B222" s="231" t="s">
        <v>33</v>
      </c>
      <c r="C222" s="231" t="s">
        <v>34</v>
      </c>
      <c r="D222" s="231" t="s">
        <v>35</v>
      </c>
      <c r="E222" s="231" t="s">
        <v>75</v>
      </c>
      <c r="F222" s="231" t="s">
        <v>78</v>
      </c>
      <c r="G222" s="231" t="s">
        <v>36</v>
      </c>
      <c r="H222" s="231" t="s">
        <v>37</v>
      </c>
      <c r="I222" s="231" t="s">
        <v>38</v>
      </c>
      <c r="J222" s="231" t="s">
        <v>39</v>
      </c>
      <c r="K222" s="231" t="s">
        <v>40</v>
      </c>
      <c r="L222" s="231" t="s">
        <v>41</v>
      </c>
      <c r="M222" s="231" t="s">
        <v>79</v>
      </c>
    </row>
    <row r="223" spans="1:13" s="268" customFormat="1" ht="15" customHeight="1">
      <c r="A223" s="260">
        <v>32</v>
      </c>
      <c r="B223" s="261" t="s">
        <v>12</v>
      </c>
      <c r="C223" s="262">
        <f aca="true" t="shared" si="36" ref="C223:K223">SUM(C224+C227)</f>
        <v>0</v>
      </c>
      <c r="D223" s="262">
        <f t="shared" si="36"/>
        <v>0</v>
      </c>
      <c r="E223" s="262">
        <f t="shared" si="36"/>
        <v>0</v>
      </c>
      <c r="F223" s="262">
        <f t="shared" si="36"/>
        <v>0</v>
      </c>
      <c r="G223" s="262">
        <f t="shared" si="36"/>
        <v>0</v>
      </c>
      <c r="H223" s="262">
        <f t="shared" si="36"/>
        <v>0</v>
      </c>
      <c r="I223" s="262">
        <f t="shared" si="36"/>
        <v>0</v>
      </c>
      <c r="J223" s="262">
        <f t="shared" si="36"/>
        <v>0</v>
      </c>
      <c r="K223" s="262">
        <f t="shared" si="36"/>
        <v>0</v>
      </c>
      <c r="L223" s="264"/>
      <c r="M223" s="265"/>
    </row>
    <row r="224" spans="1:13" s="268" customFormat="1" ht="15" customHeight="1">
      <c r="A224" s="253"/>
      <c r="B224" s="254"/>
      <c r="C224" s="255">
        <f>SUM(D224+E224+F224+G224+H224+I224+J224+K224)</f>
        <v>0</v>
      </c>
      <c r="D224" s="256"/>
      <c r="E224" s="256"/>
      <c r="F224" s="256"/>
      <c r="G224" s="254"/>
      <c r="H224" s="257"/>
      <c r="I224" s="254"/>
      <c r="J224" s="254"/>
      <c r="K224" s="257"/>
      <c r="L224" s="258"/>
      <c r="M224" s="259"/>
    </row>
    <row r="225" spans="1:13" s="268" customFormat="1" ht="15" customHeight="1">
      <c r="A225" s="282">
        <v>323</v>
      </c>
      <c r="B225" s="283" t="s">
        <v>25</v>
      </c>
      <c r="C225" s="255">
        <f>SUM(D225+E225+F225+G225+H225+I225+J225+K225)</f>
        <v>0</v>
      </c>
      <c r="D225" s="256"/>
      <c r="E225" s="256"/>
      <c r="F225" s="256"/>
      <c r="G225" s="254"/>
      <c r="H225" s="257"/>
      <c r="I225" s="254"/>
      <c r="J225" s="254"/>
      <c r="K225" s="257"/>
      <c r="L225" s="258"/>
      <c r="M225" s="259"/>
    </row>
    <row r="226" spans="1:13" s="268" customFormat="1" ht="15" customHeight="1">
      <c r="A226" s="282"/>
      <c r="B226" s="283"/>
      <c r="C226" s="255">
        <f>SUM(D226+E226+F226+G226+H226+I226+J226+K226)</f>
        <v>0</v>
      </c>
      <c r="D226" s="256"/>
      <c r="E226" s="256"/>
      <c r="F226" s="256"/>
      <c r="G226" s="254"/>
      <c r="H226" s="257"/>
      <c r="I226" s="254"/>
      <c r="J226" s="254"/>
      <c r="K226" s="257"/>
      <c r="L226" s="258"/>
      <c r="M226" s="258"/>
    </row>
    <row r="227" spans="1:13" s="268" customFormat="1" ht="15" customHeight="1">
      <c r="A227" s="284"/>
      <c r="B227" s="284" t="s">
        <v>85</v>
      </c>
      <c r="C227" s="285">
        <f aca="true" t="shared" si="37" ref="C227:M227">SUM(C224+C225+C226)</f>
        <v>0</v>
      </c>
      <c r="D227" s="285">
        <f t="shared" si="37"/>
        <v>0</v>
      </c>
      <c r="E227" s="285">
        <f t="shared" si="37"/>
        <v>0</v>
      </c>
      <c r="F227" s="285">
        <f t="shared" si="37"/>
        <v>0</v>
      </c>
      <c r="G227" s="285">
        <f t="shared" si="37"/>
        <v>0</v>
      </c>
      <c r="H227" s="285">
        <f t="shared" si="37"/>
        <v>0</v>
      </c>
      <c r="I227" s="285">
        <f t="shared" si="37"/>
        <v>0</v>
      </c>
      <c r="J227" s="285">
        <f t="shared" si="37"/>
        <v>0</v>
      </c>
      <c r="K227" s="285">
        <f t="shared" si="37"/>
        <v>0</v>
      </c>
      <c r="L227" s="285">
        <f t="shared" si="37"/>
        <v>0</v>
      </c>
      <c r="M227" s="285">
        <f t="shared" si="37"/>
        <v>0</v>
      </c>
    </row>
    <row r="228" spans="1:13" s="326" customFormat="1" ht="15" customHeight="1">
      <c r="A228" s="324"/>
      <c r="B228" s="324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</row>
    <row r="229" spans="1:13" s="326" customFormat="1" ht="15" customHeight="1">
      <c r="A229" s="324"/>
      <c r="B229" s="324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</row>
    <row r="230" spans="1:13" s="268" customFormat="1" ht="15" customHeight="1">
      <c r="A230" s="227" t="s">
        <v>167</v>
      </c>
      <c r="B230" s="234"/>
      <c r="C230" s="234"/>
      <c r="D230" s="27" t="s">
        <v>146</v>
      </c>
      <c r="E230" s="235"/>
      <c r="F230" s="234"/>
      <c r="G230" s="234"/>
      <c r="H230" s="236"/>
      <c r="I230" s="234"/>
      <c r="J230" s="234"/>
      <c r="K230" s="236"/>
      <c r="L230" s="234"/>
      <c r="M230" s="234"/>
    </row>
    <row r="231" spans="1:13" s="268" customFormat="1" ht="15" customHeight="1">
      <c r="A231" s="228" t="s">
        <v>29</v>
      </c>
      <c r="B231" s="229" t="s">
        <v>10</v>
      </c>
      <c r="C231" s="229" t="s">
        <v>174</v>
      </c>
      <c r="D231" s="229" t="s">
        <v>77</v>
      </c>
      <c r="E231" s="229" t="s">
        <v>30</v>
      </c>
      <c r="F231" s="229" t="s">
        <v>4</v>
      </c>
      <c r="G231" s="244" t="s">
        <v>5</v>
      </c>
      <c r="H231" s="245" t="s">
        <v>6</v>
      </c>
      <c r="I231" s="244" t="s">
        <v>9</v>
      </c>
      <c r="J231" s="246" t="s">
        <v>31</v>
      </c>
      <c r="K231" s="247" t="s">
        <v>7</v>
      </c>
      <c r="L231" s="229" t="s">
        <v>138</v>
      </c>
      <c r="M231" s="229" t="s">
        <v>176</v>
      </c>
    </row>
    <row r="232" spans="1:13" s="268" customFormat="1" ht="15" customHeight="1">
      <c r="A232" s="230" t="s">
        <v>32</v>
      </c>
      <c r="B232" s="231" t="s">
        <v>33</v>
      </c>
      <c r="C232" s="231" t="s">
        <v>34</v>
      </c>
      <c r="D232" s="231" t="s">
        <v>35</v>
      </c>
      <c r="E232" s="231" t="s">
        <v>75</v>
      </c>
      <c r="F232" s="231" t="s">
        <v>78</v>
      </c>
      <c r="G232" s="231" t="s">
        <v>36</v>
      </c>
      <c r="H232" s="231" t="s">
        <v>37</v>
      </c>
      <c r="I232" s="231" t="s">
        <v>38</v>
      </c>
      <c r="J232" s="231" t="s">
        <v>39</v>
      </c>
      <c r="K232" s="231" t="s">
        <v>40</v>
      </c>
      <c r="L232" s="231" t="s">
        <v>41</v>
      </c>
      <c r="M232" s="231" t="s">
        <v>79</v>
      </c>
    </row>
    <row r="233" spans="1:13" s="268" customFormat="1" ht="15" customHeight="1">
      <c r="A233" s="260">
        <v>32</v>
      </c>
      <c r="B233" s="261" t="s">
        <v>12</v>
      </c>
      <c r="C233" s="262">
        <f aca="true" t="shared" si="38" ref="C233:K233">SUM(C234+C237)</f>
        <v>1500</v>
      </c>
      <c r="D233" s="262">
        <f t="shared" si="38"/>
        <v>1500</v>
      </c>
      <c r="E233" s="262">
        <f t="shared" si="38"/>
        <v>0</v>
      </c>
      <c r="F233" s="262">
        <f t="shared" si="38"/>
        <v>0</v>
      </c>
      <c r="G233" s="262">
        <f t="shared" si="38"/>
        <v>0</v>
      </c>
      <c r="H233" s="262">
        <f t="shared" si="38"/>
        <v>0</v>
      </c>
      <c r="I233" s="262">
        <f t="shared" si="38"/>
        <v>0</v>
      </c>
      <c r="J233" s="262">
        <f t="shared" si="38"/>
        <v>0</v>
      </c>
      <c r="K233" s="262">
        <f t="shared" si="38"/>
        <v>0</v>
      </c>
      <c r="L233" s="264">
        <v>1500</v>
      </c>
      <c r="M233" s="265">
        <v>1500</v>
      </c>
    </row>
    <row r="234" spans="1:13" s="268" customFormat="1" ht="15" customHeight="1">
      <c r="A234" s="253">
        <v>322</v>
      </c>
      <c r="B234" s="254" t="s">
        <v>24</v>
      </c>
      <c r="C234" s="255">
        <f>SUM(D234+E234+F234+G234+H234+I234+J234+K234)</f>
        <v>0</v>
      </c>
      <c r="D234" s="256"/>
      <c r="E234" s="256"/>
      <c r="F234" s="256"/>
      <c r="G234" s="254"/>
      <c r="H234" s="257"/>
      <c r="I234" s="254"/>
      <c r="J234" s="254"/>
      <c r="K234" s="257"/>
      <c r="L234" s="258"/>
      <c r="M234" s="259"/>
    </row>
    <row r="235" spans="1:13" s="268" customFormat="1" ht="15" customHeight="1">
      <c r="A235" s="282">
        <v>323</v>
      </c>
      <c r="B235" s="283" t="s">
        <v>25</v>
      </c>
      <c r="C235" s="255">
        <f>SUM(D235+E235+F235+G235+H235+I235+J235+K235)</f>
        <v>1500</v>
      </c>
      <c r="D235" s="256">
        <v>1500</v>
      </c>
      <c r="E235" s="256"/>
      <c r="F235" s="256"/>
      <c r="G235" s="254"/>
      <c r="H235" s="257"/>
      <c r="I235" s="254"/>
      <c r="J235" s="254"/>
      <c r="K235" s="257"/>
      <c r="L235" s="258"/>
      <c r="M235" s="259"/>
    </row>
    <row r="236" spans="1:13" s="268" customFormat="1" ht="15" customHeight="1">
      <c r="A236" s="282">
        <v>329</v>
      </c>
      <c r="B236" s="283"/>
      <c r="C236" s="255">
        <f>SUM(D236+E236+F236+G236+H236+I236+J236+K236)</f>
        <v>0</v>
      </c>
      <c r="D236" s="256"/>
      <c r="E236" s="256"/>
      <c r="F236" s="256"/>
      <c r="G236" s="254"/>
      <c r="H236" s="257"/>
      <c r="I236" s="254"/>
      <c r="J236" s="254"/>
      <c r="K236" s="257"/>
      <c r="L236" s="258"/>
      <c r="M236" s="258"/>
    </row>
    <row r="237" spans="1:13" s="268" customFormat="1" ht="15" customHeight="1">
      <c r="A237" s="284"/>
      <c r="B237" s="284" t="s">
        <v>85</v>
      </c>
      <c r="C237" s="285">
        <f aca="true" t="shared" si="39" ref="C237:K237">SUM(C234+C235+C236)</f>
        <v>1500</v>
      </c>
      <c r="D237" s="285">
        <f t="shared" si="39"/>
        <v>1500</v>
      </c>
      <c r="E237" s="285">
        <f t="shared" si="39"/>
        <v>0</v>
      </c>
      <c r="F237" s="285">
        <f t="shared" si="39"/>
        <v>0</v>
      </c>
      <c r="G237" s="285">
        <f t="shared" si="39"/>
        <v>0</v>
      </c>
      <c r="H237" s="285">
        <f t="shared" si="39"/>
        <v>0</v>
      </c>
      <c r="I237" s="285">
        <f t="shared" si="39"/>
        <v>0</v>
      </c>
      <c r="J237" s="285">
        <f t="shared" si="39"/>
        <v>0</v>
      </c>
      <c r="K237" s="285">
        <f t="shared" si="39"/>
        <v>0</v>
      </c>
      <c r="L237" s="285">
        <v>1500</v>
      </c>
      <c r="M237" s="285">
        <v>1500</v>
      </c>
    </row>
    <row r="238" spans="1:13" s="326" customFormat="1" ht="15" customHeight="1">
      <c r="A238" s="324"/>
      <c r="B238" s="324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</row>
    <row r="239" spans="1:13" s="268" customFormat="1" ht="15" customHeight="1">
      <c r="A239" s="227" t="s">
        <v>168</v>
      </c>
      <c r="B239" s="234"/>
      <c r="C239" s="234"/>
      <c r="D239" s="27" t="s">
        <v>145</v>
      </c>
      <c r="E239" s="323"/>
      <c r="F239" s="323"/>
      <c r="G239" s="323"/>
      <c r="H239" s="323"/>
      <c r="I239" s="323"/>
      <c r="J239" s="323"/>
      <c r="K239" s="323"/>
      <c r="L239" s="323"/>
      <c r="M239" s="323"/>
    </row>
    <row r="240" spans="1:13" s="268" customFormat="1" ht="15" customHeight="1">
      <c r="A240" s="228" t="s">
        <v>29</v>
      </c>
      <c r="B240" s="229" t="s">
        <v>10</v>
      </c>
      <c r="C240" s="229" t="s">
        <v>174</v>
      </c>
      <c r="D240" s="229" t="s">
        <v>77</v>
      </c>
      <c r="E240" s="229" t="s">
        <v>30</v>
      </c>
      <c r="F240" s="229" t="s">
        <v>4</v>
      </c>
      <c r="G240" s="244" t="s">
        <v>5</v>
      </c>
      <c r="H240" s="245" t="s">
        <v>6</v>
      </c>
      <c r="I240" s="244" t="s">
        <v>9</v>
      </c>
      <c r="J240" s="246" t="s">
        <v>31</v>
      </c>
      <c r="K240" s="247" t="s">
        <v>7</v>
      </c>
      <c r="L240" s="229" t="s">
        <v>138</v>
      </c>
      <c r="M240" s="229" t="s">
        <v>176</v>
      </c>
    </row>
    <row r="241" spans="1:13" s="326" customFormat="1" ht="15" customHeight="1">
      <c r="A241" s="230" t="s">
        <v>32</v>
      </c>
      <c r="B241" s="231" t="s">
        <v>33</v>
      </c>
      <c r="C241" s="231" t="s">
        <v>34</v>
      </c>
      <c r="D241" s="231" t="s">
        <v>35</v>
      </c>
      <c r="E241" s="231" t="s">
        <v>75</v>
      </c>
      <c r="F241" s="231" t="s">
        <v>78</v>
      </c>
      <c r="G241" s="231" t="s">
        <v>36</v>
      </c>
      <c r="H241" s="232" t="s">
        <v>37</v>
      </c>
      <c r="I241" s="231" t="s">
        <v>38</v>
      </c>
      <c r="J241" s="231" t="s">
        <v>39</v>
      </c>
      <c r="K241" s="232" t="s">
        <v>40</v>
      </c>
      <c r="L241" s="231" t="s">
        <v>41</v>
      </c>
      <c r="M241" s="231" t="s">
        <v>79</v>
      </c>
    </row>
    <row r="242" spans="1:13" s="268" customFormat="1" ht="15" customHeight="1">
      <c r="A242" s="260">
        <v>32</v>
      </c>
      <c r="B242" s="261" t="s">
        <v>12</v>
      </c>
      <c r="C242" s="262">
        <f aca="true" t="shared" si="40" ref="C242:K242">SUM(C244+C250)</f>
        <v>329400</v>
      </c>
      <c r="D242" s="262">
        <f t="shared" si="40"/>
        <v>329400</v>
      </c>
      <c r="E242" s="262">
        <f t="shared" si="40"/>
        <v>0</v>
      </c>
      <c r="F242" s="262">
        <f t="shared" si="40"/>
        <v>0</v>
      </c>
      <c r="G242" s="262">
        <f t="shared" si="40"/>
        <v>0</v>
      </c>
      <c r="H242" s="262">
        <f t="shared" si="40"/>
        <v>0</v>
      </c>
      <c r="I242" s="262">
        <f t="shared" si="40"/>
        <v>0</v>
      </c>
      <c r="J242" s="262">
        <f t="shared" si="40"/>
        <v>0</v>
      </c>
      <c r="K242" s="262">
        <f t="shared" si="40"/>
        <v>0</v>
      </c>
      <c r="L242" s="264">
        <v>229400</v>
      </c>
      <c r="M242" s="265">
        <v>229400</v>
      </c>
    </row>
    <row r="243" spans="1:13" s="268" customFormat="1" ht="15" customHeight="1">
      <c r="A243" s="253">
        <v>321</v>
      </c>
      <c r="B243" s="254" t="s">
        <v>23</v>
      </c>
      <c r="C243" s="255">
        <f aca="true" t="shared" si="41" ref="C243:C249">SUM(D243+E243+F243+G243+H243+I243+J243+K243)</f>
        <v>100000</v>
      </c>
      <c r="D243" s="328">
        <v>100000</v>
      </c>
      <c r="E243" s="328"/>
      <c r="F243" s="328"/>
      <c r="G243" s="328"/>
      <c r="H243" s="328"/>
      <c r="I243" s="328"/>
      <c r="J243" s="328"/>
      <c r="K243" s="328"/>
      <c r="L243" s="327"/>
      <c r="M243" s="295"/>
    </row>
    <row r="244" spans="1:13" s="268" customFormat="1" ht="15" customHeight="1">
      <c r="A244" s="253">
        <v>322</v>
      </c>
      <c r="B244" s="254" t="s">
        <v>24</v>
      </c>
      <c r="C244" s="255">
        <f t="shared" si="41"/>
        <v>100000</v>
      </c>
      <c r="D244" s="256">
        <v>100000</v>
      </c>
      <c r="E244" s="256"/>
      <c r="F244" s="256"/>
      <c r="G244" s="254"/>
      <c r="H244" s="257"/>
      <c r="I244" s="254"/>
      <c r="J244" s="254"/>
      <c r="K244" s="257"/>
      <c r="L244" s="258"/>
      <c r="M244" s="259"/>
    </row>
    <row r="245" spans="1:13" s="268" customFormat="1" ht="15" customHeight="1">
      <c r="A245" s="282">
        <v>323</v>
      </c>
      <c r="B245" s="283" t="s">
        <v>25</v>
      </c>
      <c r="C245" s="255">
        <f t="shared" si="41"/>
        <v>29400</v>
      </c>
      <c r="D245" s="256">
        <v>29400</v>
      </c>
      <c r="E245" s="256"/>
      <c r="F245" s="256"/>
      <c r="G245" s="254"/>
      <c r="H245" s="257"/>
      <c r="I245" s="254"/>
      <c r="J245" s="254"/>
      <c r="K245" s="257"/>
      <c r="L245" s="258"/>
      <c r="M245" s="259"/>
    </row>
    <row r="246" spans="1:13" s="268" customFormat="1" ht="15" customHeight="1">
      <c r="A246" s="282"/>
      <c r="B246" s="283"/>
      <c r="C246" s="255">
        <f t="shared" si="41"/>
        <v>0</v>
      </c>
      <c r="D246" s="256"/>
      <c r="E246" s="256"/>
      <c r="F246" s="256"/>
      <c r="G246" s="254"/>
      <c r="H246" s="257"/>
      <c r="I246" s="254"/>
      <c r="J246" s="254"/>
      <c r="K246" s="257"/>
      <c r="L246" s="258"/>
      <c r="M246" s="258"/>
    </row>
    <row r="247" spans="1:13" s="268" customFormat="1" ht="15" customHeight="1">
      <c r="A247" s="282"/>
      <c r="B247" s="283"/>
      <c r="C247" s="255">
        <f t="shared" si="41"/>
        <v>0</v>
      </c>
      <c r="D247" s="256"/>
      <c r="E247" s="256"/>
      <c r="F247" s="256"/>
      <c r="G247" s="254"/>
      <c r="H247" s="257"/>
      <c r="I247" s="254"/>
      <c r="J247" s="254"/>
      <c r="K247" s="257"/>
      <c r="L247" s="258"/>
      <c r="M247" s="258"/>
    </row>
    <row r="248" spans="1:13" s="268" customFormat="1" ht="15" customHeight="1">
      <c r="A248" s="282"/>
      <c r="B248" s="283"/>
      <c r="C248" s="255">
        <f t="shared" si="41"/>
        <v>0</v>
      </c>
      <c r="D248" s="256"/>
      <c r="E248" s="256"/>
      <c r="F248" s="256"/>
      <c r="G248" s="254"/>
      <c r="H248" s="257"/>
      <c r="I248" s="254"/>
      <c r="J248" s="254"/>
      <c r="K248" s="257"/>
      <c r="L248" s="258"/>
      <c r="M248" s="258"/>
    </row>
    <row r="249" spans="1:13" s="326" customFormat="1" ht="15" customHeight="1">
      <c r="A249" s="282" t="s">
        <v>104</v>
      </c>
      <c r="B249" s="283"/>
      <c r="C249" s="255">
        <f t="shared" si="41"/>
        <v>0</v>
      </c>
      <c r="D249" s="256"/>
      <c r="E249" s="256"/>
      <c r="F249" s="256"/>
      <c r="G249" s="254"/>
      <c r="H249" s="257"/>
      <c r="I249" s="254"/>
      <c r="J249" s="254"/>
      <c r="K249" s="257"/>
      <c r="L249" s="258"/>
      <c r="M249" s="258"/>
    </row>
    <row r="250" spans="1:13" s="326" customFormat="1" ht="15" customHeight="1">
      <c r="A250" s="284"/>
      <c r="B250" s="284" t="s">
        <v>85</v>
      </c>
      <c r="C250" s="285">
        <v>229400</v>
      </c>
      <c r="D250" s="285">
        <v>229400</v>
      </c>
      <c r="E250" s="285">
        <f aca="true" t="shared" si="42" ref="E250:K250">SUM(E244+E245+E249)</f>
        <v>0</v>
      </c>
      <c r="F250" s="285">
        <f t="shared" si="42"/>
        <v>0</v>
      </c>
      <c r="G250" s="285">
        <f t="shared" si="42"/>
        <v>0</v>
      </c>
      <c r="H250" s="285">
        <f t="shared" si="42"/>
        <v>0</v>
      </c>
      <c r="I250" s="285">
        <f t="shared" si="42"/>
        <v>0</v>
      </c>
      <c r="J250" s="285">
        <f t="shared" si="42"/>
        <v>0</v>
      </c>
      <c r="K250" s="285">
        <f t="shared" si="42"/>
        <v>0</v>
      </c>
      <c r="L250" s="285">
        <v>229400</v>
      </c>
      <c r="M250" s="285">
        <v>229400</v>
      </c>
    </row>
    <row r="251" spans="1:13" s="326" customFormat="1" ht="15" customHeight="1">
      <c r="A251" s="324"/>
      <c r="B251" s="324"/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</row>
    <row r="252" spans="1:13" s="326" customFormat="1" ht="15" customHeight="1">
      <c r="A252" s="227" t="s">
        <v>181</v>
      </c>
      <c r="B252" s="234"/>
      <c r="C252" s="234"/>
      <c r="D252" s="27" t="s">
        <v>182</v>
      </c>
      <c r="E252" s="235"/>
      <c r="F252" s="234"/>
      <c r="G252" s="234"/>
      <c r="H252" s="236"/>
      <c r="I252" s="234"/>
      <c r="J252" s="234"/>
      <c r="K252" s="236"/>
      <c r="L252" s="234"/>
      <c r="M252" s="234"/>
    </row>
    <row r="253" spans="1:13" s="326" customFormat="1" ht="22.5" customHeight="1">
      <c r="A253" s="228" t="s">
        <v>29</v>
      </c>
      <c r="B253" s="229" t="s">
        <v>10</v>
      </c>
      <c r="C253" s="229" t="s">
        <v>174</v>
      </c>
      <c r="D253" s="229" t="s">
        <v>77</v>
      </c>
      <c r="E253" s="229" t="s">
        <v>30</v>
      </c>
      <c r="F253" s="229" t="s">
        <v>4</v>
      </c>
      <c r="G253" s="244" t="s">
        <v>5</v>
      </c>
      <c r="H253" s="245" t="s">
        <v>6</v>
      </c>
      <c r="I253" s="244" t="s">
        <v>9</v>
      </c>
      <c r="J253" s="246" t="s">
        <v>31</v>
      </c>
      <c r="K253" s="247" t="s">
        <v>7</v>
      </c>
      <c r="L253" s="229" t="s">
        <v>138</v>
      </c>
      <c r="M253" s="229" t="s">
        <v>176</v>
      </c>
    </row>
    <row r="254" spans="1:13" s="326" customFormat="1" ht="15" customHeight="1">
      <c r="A254" s="230" t="s">
        <v>32</v>
      </c>
      <c r="B254" s="231" t="s">
        <v>33</v>
      </c>
      <c r="C254" s="231" t="s">
        <v>34</v>
      </c>
      <c r="D254" s="231" t="s">
        <v>35</v>
      </c>
      <c r="E254" s="231" t="s">
        <v>75</v>
      </c>
      <c r="F254" s="231" t="s">
        <v>78</v>
      </c>
      <c r="G254" s="231" t="s">
        <v>36</v>
      </c>
      <c r="H254" s="231" t="s">
        <v>37</v>
      </c>
      <c r="I254" s="231" t="s">
        <v>38</v>
      </c>
      <c r="J254" s="231" t="s">
        <v>39</v>
      </c>
      <c r="K254" s="231" t="s">
        <v>40</v>
      </c>
      <c r="L254" s="231" t="s">
        <v>41</v>
      </c>
      <c r="M254" s="231" t="s">
        <v>79</v>
      </c>
    </row>
    <row r="255" spans="1:13" s="326" customFormat="1" ht="15" customHeight="1">
      <c r="A255" s="260">
        <v>32</v>
      </c>
      <c r="B255" s="261" t="s">
        <v>12</v>
      </c>
      <c r="C255" s="262">
        <f aca="true" t="shared" si="43" ref="C255:K255">SUM(C256+C259)</f>
        <v>1400</v>
      </c>
      <c r="D255" s="262">
        <f t="shared" si="43"/>
        <v>1400</v>
      </c>
      <c r="E255" s="262">
        <f t="shared" si="43"/>
        <v>0</v>
      </c>
      <c r="F255" s="262">
        <f t="shared" si="43"/>
        <v>0</v>
      </c>
      <c r="G255" s="262">
        <f t="shared" si="43"/>
        <v>0</v>
      </c>
      <c r="H255" s="262">
        <f t="shared" si="43"/>
        <v>0</v>
      </c>
      <c r="I255" s="262">
        <f t="shared" si="43"/>
        <v>0</v>
      </c>
      <c r="J255" s="262">
        <f t="shared" si="43"/>
        <v>0</v>
      </c>
      <c r="K255" s="262">
        <f t="shared" si="43"/>
        <v>0</v>
      </c>
      <c r="L255" s="264">
        <v>1400</v>
      </c>
      <c r="M255" s="265">
        <v>1400</v>
      </c>
    </row>
    <row r="256" spans="1:13" s="326" customFormat="1" ht="15" customHeight="1">
      <c r="A256" s="253">
        <v>322</v>
      </c>
      <c r="B256" s="254" t="s">
        <v>24</v>
      </c>
      <c r="C256" s="255">
        <f>SUM(D256+E256+F256+G256+H256+I256+J256+K256)</f>
        <v>0</v>
      </c>
      <c r="D256" s="256"/>
      <c r="E256" s="256"/>
      <c r="F256" s="256"/>
      <c r="G256" s="254"/>
      <c r="H256" s="257"/>
      <c r="I256" s="254"/>
      <c r="J256" s="254"/>
      <c r="K256" s="257"/>
      <c r="L256" s="258"/>
      <c r="M256" s="259"/>
    </row>
    <row r="257" spans="1:13" s="326" customFormat="1" ht="15" customHeight="1">
      <c r="A257" s="282">
        <v>323</v>
      </c>
      <c r="B257" s="283" t="s">
        <v>25</v>
      </c>
      <c r="C257" s="255">
        <f>SUM(D257+E257+F257+G257+H257+I257+J257+K257)</f>
        <v>1400</v>
      </c>
      <c r="D257" s="256">
        <v>1400</v>
      </c>
      <c r="E257" s="256"/>
      <c r="F257" s="256"/>
      <c r="G257" s="254"/>
      <c r="H257" s="257"/>
      <c r="I257" s="254"/>
      <c r="J257" s="254"/>
      <c r="K257" s="257"/>
      <c r="L257" s="258"/>
      <c r="M257" s="259"/>
    </row>
    <row r="258" spans="1:13" s="326" customFormat="1" ht="15" customHeight="1">
      <c r="A258" s="282">
        <v>329</v>
      </c>
      <c r="B258" s="283"/>
      <c r="C258" s="255">
        <f>SUM(D258+E258+F258+G258+H258+I258+J258+K258)</f>
        <v>0</v>
      </c>
      <c r="D258" s="256"/>
      <c r="E258" s="256"/>
      <c r="F258" s="256"/>
      <c r="G258" s="254"/>
      <c r="H258" s="257"/>
      <c r="I258" s="254"/>
      <c r="J258" s="254"/>
      <c r="K258" s="257"/>
      <c r="L258" s="258"/>
      <c r="M258" s="258"/>
    </row>
    <row r="259" spans="1:13" s="326" customFormat="1" ht="15" customHeight="1">
      <c r="A259" s="284"/>
      <c r="B259" s="284" t="s">
        <v>85</v>
      </c>
      <c r="C259" s="285">
        <f aca="true" t="shared" si="44" ref="C259:K259">SUM(C256+C257+C258)</f>
        <v>1400</v>
      </c>
      <c r="D259" s="285">
        <f t="shared" si="44"/>
        <v>1400</v>
      </c>
      <c r="E259" s="285">
        <f t="shared" si="44"/>
        <v>0</v>
      </c>
      <c r="F259" s="285">
        <f t="shared" si="44"/>
        <v>0</v>
      </c>
      <c r="G259" s="285">
        <f t="shared" si="44"/>
        <v>0</v>
      </c>
      <c r="H259" s="285">
        <f t="shared" si="44"/>
        <v>0</v>
      </c>
      <c r="I259" s="285">
        <f t="shared" si="44"/>
        <v>0</v>
      </c>
      <c r="J259" s="285">
        <f t="shared" si="44"/>
        <v>0</v>
      </c>
      <c r="K259" s="285">
        <f t="shared" si="44"/>
        <v>0</v>
      </c>
      <c r="L259" s="285">
        <v>1400</v>
      </c>
      <c r="M259" s="285">
        <v>1400</v>
      </c>
    </row>
    <row r="260" spans="1:13" s="326" customFormat="1" ht="15" customHeight="1">
      <c r="A260" s="324"/>
      <c r="B260" s="324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</row>
    <row r="261" spans="1:13" s="326" customFormat="1" ht="15" customHeight="1">
      <c r="A261" s="227" t="s">
        <v>183</v>
      </c>
      <c r="B261" s="234"/>
      <c r="C261" s="234"/>
      <c r="D261" s="27" t="s">
        <v>184</v>
      </c>
      <c r="E261" s="235"/>
      <c r="F261" s="234"/>
      <c r="G261" s="234"/>
      <c r="H261" s="236"/>
      <c r="I261" s="234"/>
      <c r="J261" s="234"/>
      <c r="K261" s="236"/>
      <c r="L261" s="234"/>
      <c r="M261" s="234"/>
    </row>
    <row r="262" spans="1:13" s="326" customFormat="1" ht="24.75" customHeight="1">
      <c r="A262" s="228" t="s">
        <v>29</v>
      </c>
      <c r="B262" s="229" t="s">
        <v>10</v>
      </c>
      <c r="C262" s="229" t="s">
        <v>174</v>
      </c>
      <c r="D262" s="229" t="s">
        <v>77</v>
      </c>
      <c r="E262" s="229" t="s">
        <v>30</v>
      </c>
      <c r="F262" s="229" t="s">
        <v>4</v>
      </c>
      <c r="G262" s="244" t="s">
        <v>5</v>
      </c>
      <c r="H262" s="245" t="s">
        <v>6</v>
      </c>
      <c r="I262" s="244" t="s">
        <v>9</v>
      </c>
      <c r="J262" s="246" t="s">
        <v>31</v>
      </c>
      <c r="K262" s="247" t="s">
        <v>7</v>
      </c>
      <c r="L262" s="229" t="s">
        <v>138</v>
      </c>
      <c r="M262" s="229" t="s">
        <v>176</v>
      </c>
    </row>
    <row r="263" spans="1:13" s="326" customFormat="1" ht="15" customHeight="1">
      <c r="A263" s="230" t="s">
        <v>32</v>
      </c>
      <c r="B263" s="231" t="s">
        <v>33</v>
      </c>
      <c r="C263" s="231" t="s">
        <v>34</v>
      </c>
      <c r="D263" s="231" t="s">
        <v>35</v>
      </c>
      <c r="E263" s="231" t="s">
        <v>75</v>
      </c>
      <c r="F263" s="231" t="s">
        <v>78</v>
      </c>
      <c r="G263" s="231" t="s">
        <v>36</v>
      </c>
      <c r="H263" s="231" t="s">
        <v>37</v>
      </c>
      <c r="I263" s="231" t="s">
        <v>38</v>
      </c>
      <c r="J263" s="231" t="s">
        <v>39</v>
      </c>
      <c r="K263" s="231" t="s">
        <v>40</v>
      </c>
      <c r="L263" s="231" t="s">
        <v>41</v>
      </c>
      <c r="M263" s="231" t="s">
        <v>79</v>
      </c>
    </row>
    <row r="264" spans="1:13" s="326" customFormat="1" ht="15" customHeight="1">
      <c r="A264" s="260">
        <v>32</v>
      </c>
      <c r="B264" s="261" t="s">
        <v>12</v>
      </c>
      <c r="C264" s="262">
        <f aca="true" t="shared" si="45" ref="C264:K264">SUM(C265+C268)</f>
        <v>0</v>
      </c>
      <c r="D264" s="262">
        <f t="shared" si="45"/>
        <v>0</v>
      </c>
      <c r="E264" s="262">
        <f t="shared" si="45"/>
        <v>0</v>
      </c>
      <c r="F264" s="262">
        <f t="shared" si="45"/>
        <v>0</v>
      </c>
      <c r="G264" s="262">
        <f t="shared" si="45"/>
        <v>0</v>
      </c>
      <c r="H264" s="262">
        <f t="shared" si="45"/>
        <v>0</v>
      </c>
      <c r="I264" s="262">
        <f t="shared" si="45"/>
        <v>0</v>
      </c>
      <c r="J264" s="262">
        <f t="shared" si="45"/>
        <v>0</v>
      </c>
      <c r="K264" s="262">
        <f t="shared" si="45"/>
        <v>0</v>
      </c>
      <c r="L264" s="264"/>
      <c r="M264" s="265"/>
    </row>
    <row r="265" spans="1:13" s="326" customFormat="1" ht="15" customHeight="1">
      <c r="A265" s="253">
        <v>322</v>
      </c>
      <c r="B265" s="254" t="s">
        <v>24</v>
      </c>
      <c r="C265" s="255">
        <f>SUM(D265+E265+F265+G265+H265+I265+J265+K265)</f>
        <v>0</v>
      </c>
      <c r="D265" s="256"/>
      <c r="E265" s="256"/>
      <c r="F265" s="256"/>
      <c r="G265" s="254"/>
      <c r="H265" s="257"/>
      <c r="I265" s="254"/>
      <c r="J265" s="254"/>
      <c r="K265" s="257"/>
      <c r="L265" s="258"/>
      <c r="M265" s="259"/>
    </row>
    <row r="266" spans="1:13" s="326" customFormat="1" ht="15" customHeight="1">
      <c r="A266" s="282">
        <v>323</v>
      </c>
      <c r="B266" s="283" t="s">
        <v>25</v>
      </c>
      <c r="C266" s="255">
        <f>SUM(D266+E266+F266+G266+H266+I266+J266+K266)</f>
        <v>0</v>
      </c>
      <c r="D266" s="256"/>
      <c r="E266" s="256"/>
      <c r="F266" s="256"/>
      <c r="G266" s="254"/>
      <c r="H266" s="257"/>
      <c r="I266" s="254"/>
      <c r="J266" s="254"/>
      <c r="K266" s="257"/>
      <c r="L266" s="258"/>
      <c r="M266" s="259"/>
    </row>
    <row r="267" spans="1:13" s="326" customFormat="1" ht="15" customHeight="1">
      <c r="A267" s="282" t="s">
        <v>105</v>
      </c>
      <c r="B267" s="283"/>
      <c r="C267" s="255">
        <f>SUM(D267+E267+F267+G267+H267+I267+J267+K267)</f>
        <v>0</v>
      </c>
      <c r="D267" s="256"/>
      <c r="E267" s="256"/>
      <c r="F267" s="256"/>
      <c r="G267" s="254"/>
      <c r="H267" s="257"/>
      <c r="I267" s="254"/>
      <c r="J267" s="254"/>
      <c r="K267" s="257"/>
      <c r="L267" s="258"/>
      <c r="M267" s="258"/>
    </row>
    <row r="268" spans="1:13" s="326" customFormat="1" ht="15" customHeight="1">
      <c r="A268" s="284"/>
      <c r="B268" s="284" t="s">
        <v>85</v>
      </c>
      <c r="C268" s="285">
        <f aca="true" t="shared" si="46" ref="C268:M268">SUM(C265+C266+C267)</f>
        <v>0</v>
      </c>
      <c r="D268" s="285">
        <f t="shared" si="46"/>
        <v>0</v>
      </c>
      <c r="E268" s="285">
        <f t="shared" si="46"/>
        <v>0</v>
      </c>
      <c r="F268" s="285">
        <f t="shared" si="46"/>
        <v>0</v>
      </c>
      <c r="G268" s="285">
        <f t="shared" si="46"/>
        <v>0</v>
      </c>
      <c r="H268" s="285">
        <f t="shared" si="46"/>
        <v>0</v>
      </c>
      <c r="I268" s="285">
        <f t="shared" si="46"/>
        <v>0</v>
      </c>
      <c r="J268" s="285">
        <f t="shared" si="46"/>
        <v>0</v>
      </c>
      <c r="K268" s="285">
        <f t="shared" si="46"/>
        <v>0</v>
      </c>
      <c r="L268" s="285">
        <f t="shared" si="46"/>
        <v>0</v>
      </c>
      <c r="M268" s="285">
        <f t="shared" si="46"/>
        <v>0</v>
      </c>
    </row>
    <row r="269" spans="1:13" s="326" customFormat="1" ht="15" customHeight="1">
      <c r="A269" s="324"/>
      <c r="B269" s="324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  <c r="M269" s="325"/>
    </row>
    <row r="270" spans="1:13" s="326" customFormat="1" ht="15" customHeight="1">
      <c r="A270" s="227" t="s">
        <v>185</v>
      </c>
      <c r="B270" s="234"/>
      <c r="C270" s="234"/>
      <c r="D270" s="27" t="s">
        <v>186</v>
      </c>
      <c r="E270" s="235"/>
      <c r="F270" s="234"/>
      <c r="G270" s="234"/>
      <c r="H270" s="236"/>
      <c r="I270" s="234"/>
      <c r="J270" s="234"/>
      <c r="K270" s="236"/>
      <c r="L270" s="234"/>
      <c r="M270" s="234"/>
    </row>
    <row r="271" spans="1:13" s="326" customFormat="1" ht="15" customHeight="1">
      <c r="A271" s="228" t="s">
        <v>29</v>
      </c>
      <c r="B271" s="229" t="s">
        <v>10</v>
      </c>
      <c r="C271" s="229" t="s">
        <v>174</v>
      </c>
      <c r="D271" s="229" t="s">
        <v>77</v>
      </c>
      <c r="E271" s="229" t="s">
        <v>30</v>
      </c>
      <c r="F271" s="229" t="s">
        <v>4</v>
      </c>
      <c r="G271" s="244" t="s">
        <v>5</v>
      </c>
      <c r="H271" s="245" t="s">
        <v>6</v>
      </c>
      <c r="I271" s="244" t="s">
        <v>9</v>
      </c>
      <c r="J271" s="246" t="s">
        <v>31</v>
      </c>
      <c r="K271" s="247" t="s">
        <v>7</v>
      </c>
      <c r="L271" s="229" t="s">
        <v>138</v>
      </c>
      <c r="M271" s="229" t="s">
        <v>176</v>
      </c>
    </row>
    <row r="272" spans="1:13" s="326" customFormat="1" ht="15" customHeight="1">
      <c r="A272" s="230" t="s">
        <v>32</v>
      </c>
      <c r="B272" s="231" t="s">
        <v>33</v>
      </c>
      <c r="C272" s="231" t="s">
        <v>34</v>
      </c>
      <c r="D272" s="231" t="s">
        <v>35</v>
      </c>
      <c r="E272" s="231" t="s">
        <v>75</v>
      </c>
      <c r="F272" s="231" t="s">
        <v>78</v>
      </c>
      <c r="G272" s="231" t="s">
        <v>36</v>
      </c>
      <c r="H272" s="231" t="s">
        <v>37</v>
      </c>
      <c r="I272" s="231" t="s">
        <v>38</v>
      </c>
      <c r="J272" s="231" t="s">
        <v>39</v>
      </c>
      <c r="K272" s="231" t="s">
        <v>40</v>
      </c>
      <c r="L272" s="231" t="s">
        <v>41</v>
      </c>
      <c r="M272" s="231" t="s">
        <v>79</v>
      </c>
    </row>
    <row r="273" spans="1:13" s="326" customFormat="1" ht="15" customHeight="1">
      <c r="A273" s="260">
        <v>32</v>
      </c>
      <c r="B273" s="261" t="s">
        <v>12</v>
      </c>
      <c r="C273" s="262">
        <f aca="true" t="shared" si="47" ref="C273:K273">SUM(C274+C277)</f>
        <v>1400</v>
      </c>
      <c r="D273" s="262">
        <f t="shared" si="47"/>
        <v>1400</v>
      </c>
      <c r="E273" s="262">
        <f t="shared" si="47"/>
        <v>0</v>
      </c>
      <c r="F273" s="262">
        <f t="shared" si="47"/>
        <v>0</v>
      </c>
      <c r="G273" s="262">
        <f t="shared" si="47"/>
        <v>0</v>
      </c>
      <c r="H273" s="262">
        <f t="shared" si="47"/>
        <v>0</v>
      </c>
      <c r="I273" s="262">
        <f t="shared" si="47"/>
        <v>0</v>
      </c>
      <c r="J273" s="262">
        <f t="shared" si="47"/>
        <v>0</v>
      </c>
      <c r="K273" s="262">
        <f t="shared" si="47"/>
        <v>0</v>
      </c>
      <c r="L273" s="264">
        <v>1400</v>
      </c>
      <c r="M273" s="265">
        <v>1400</v>
      </c>
    </row>
    <row r="274" spans="1:13" s="326" customFormat="1" ht="15" customHeight="1">
      <c r="A274" s="253">
        <v>322</v>
      </c>
      <c r="B274" s="254" t="s">
        <v>24</v>
      </c>
      <c r="C274" s="255">
        <f>SUM(D274+E274+F274+G274+H274+I274+J274+K274)</f>
        <v>0</v>
      </c>
      <c r="D274" s="256"/>
      <c r="E274" s="256"/>
      <c r="F274" s="256"/>
      <c r="G274" s="254"/>
      <c r="H274" s="257"/>
      <c r="I274" s="254"/>
      <c r="J274" s="254"/>
      <c r="K274" s="257"/>
      <c r="L274" s="258"/>
      <c r="M274" s="259"/>
    </row>
    <row r="275" spans="1:13" s="326" customFormat="1" ht="15" customHeight="1">
      <c r="A275" s="282">
        <v>323</v>
      </c>
      <c r="B275" s="283" t="s">
        <v>25</v>
      </c>
      <c r="C275" s="255">
        <f>SUM(D275+E275+F275+G275+H275+I275+J275+K275)</f>
        <v>1400</v>
      </c>
      <c r="D275" s="256">
        <v>1400</v>
      </c>
      <c r="E275" s="256"/>
      <c r="F275" s="256"/>
      <c r="G275" s="254"/>
      <c r="H275" s="257"/>
      <c r="I275" s="254"/>
      <c r="J275" s="254"/>
      <c r="K275" s="257"/>
      <c r="L275" s="258"/>
      <c r="M275" s="259"/>
    </row>
    <row r="276" spans="1:13" s="326" customFormat="1" ht="15" customHeight="1">
      <c r="A276" s="282" t="s">
        <v>105</v>
      </c>
      <c r="B276" s="283"/>
      <c r="C276" s="255">
        <f>SUM(D276+E276+F276+G276+H276+I276+J276+K276)</f>
        <v>0</v>
      </c>
      <c r="D276" s="256"/>
      <c r="E276" s="256"/>
      <c r="F276" s="256"/>
      <c r="G276" s="254"/>
      <c r="H276" s="257"/>
      <c r="I276" s="254"/>
      <c r="J276" s="254"/>
      <c r="K276" s="257"/>
      <c r="L276" s="258"/>
      <c r="M276" s="258"/>
    </row>
    <row r="277" spans="1:13" s="326" customFormat="1" ht="15" customHeight="1">
      <c r="A277" s="284"/>
      <c r="B277" s="284" t="s">
        <v>85</v>
      </c>
      <c r="C277" s="285">
        <f aca="true" t="shared" si="48" ref="C277:K277">SUM(C274+C275+C276)</f>
        <v>1400</v>
      </c>
      <c r="D277" s="285">
        <f t="shared" si="48"/>
        <v>1400</v>
      </c>
      <c r="E277" s="285">
        <f t="shared" si="48"/>
        <v>0</v>
      </c>
      <c r="F277" s="285">
        <f t="shared" si="48"/>
        <v>0</v>
      </c>
      <c r="G277" s="285">
        <f t="shared" si="48"/>
        <v>0</v>
      </c>
      <c r="H277" s="285">
        <f t="shared" si="48"/>
        <v>0</v>
      </c>
      <c r="I277" s="285">
        <f t="shared" si="48"/>
        <v>0</v>
      </c>
      <c r="J277" s="285">
        <f t="shared" si="48"/>
        <v>0</v>
      </c>
      <c r="K277" s="285">
        <f t="shared" si="48"/>
        <v>0</v>
      </c>
      <c r="L277" s="285">
        <v>1400</v>
      </c>
      <c r="M277" s="285">
        <v>1400</v>
      </c>
    </row>
    <row r="278" spans="1:13" s="326" customFormat="1" ht="15" customHeight="1">
      <c r="A278" s="324"/>
      <c r="B278" s="324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</row>
    <row r="279" spans="1:13" s="326" customFormat="1" ht="15" customHeight="1">
      <c r="A279" s="227" t="s">
        <v>187</v>
      </c>
      <c r="B279" s="234"/>
      <c r="C279" s="234"/>
      <c r="D279" s="27" t="s">
        <v>188</v>
      </c>
      <c r="E279" s="235"/>
      <c r="F279" s="234"/>
      <c r="G279" s="234"/>
      <c r="H279" s="236"/>
      <c r="I279" s="234"/>
      <c r="J279" s="234"/>
      <c r="K279" s="236"/>
      <c r="L279" s="234"/>
      <c r="M279" s="234"/>
    </row>
    <row r="280" spans="1:13" s="326" customFormat="1" ht="15" customHeight="1">
      <c r="A280" s="228" t="s">
        <v>29</v>
      </c>
      <c r="B280" s="229" t="s">
        <v>10</v>
      </c>
      <c r="C280" s="229" t="s">
        <v>174</v>
      </c>
      <c r="D280" s="229" t="s">
        <v>77</v>
      </c>
      <c r="E280" s="229" t="s">
        <v>30</v>
      </c>
      <c r="F280" s="229" t="s">
        <v>4</v>
      </c>
      <c r="G280" s="244" t="s">
        <v>5</v>
      </c>
      <c r="H280" s="245" t="s">
        <v>6</v>
      </c>
      <c r="I280" s="244" t="s">
        <v>9</v>
      </c>
      <c r="J280" s="246" t="s">
        <v>31</v>
      </c>
      <c r="K280" s="247" t="s">
        <v>7</v>
      </c>
      <c r="L280" s="229" t="s">
        <v>138</v>
      </c>
      <c r="M280" s="229" t="s">
        <v>176</v>
      </c>
    </row>
    <row r="281" spans="1:13" s="326" customFormat="1" ht="15" customHeight="1">
      <c r="A281" s="230" t="s">
        <v>32</v>
      </c>
      <c r="B281" s="231" t="s">
        <v>33</v>
      </c>
      <c r="C281" s="231" t="s">
        <v>34</v>
      </c>
      <c r="D281" s="231" t="s">
        <v>35</v>
      </c>
      <c r="E281" s="231" t="s">
        <v>75</v>
      </c>
      <c r="F281" s="231" t="s">
        <v>78</v>
      </c>
      <c r="G281" s="231" t="s">
        <v>36</v>
      </c>
      <c r="H281" s="231" t="s">
        <v>37</v>
      </c>
      <c r="I281" s="231" t="s">
        <v>38</v>
      </c>
      <c r="J281" s="231" t="s">
        <v>39</v>
      </c>
      <c r="K281" s="231" t="s">
        <v>40</v>
      </c>
      <c r="L281" s="231" t="s">
        <v>41</v>
      </c>
      <c r="M281" s="231" t="s">
        <v>79</v>
      </c>
    </row>
    <row r="282" spans="1:13" s="326" customFormat="1" ht="15" customHeight="1">
      <c r="A282" s="260">
        <v>32</v>
      </c>
      <c r="B282" s="261" t="s">
        <v>12</v>
      </c>
      <c r="C282" s="262">
        <v>20000</v>
      </c>
      <c r="D282" s="262">
        <v>20000</v>
      </c>
      <c r="E282" s="262">
        <f aca="true" t="shared" si="49" ref="E282:K282">SUM(E283+E286)</f>
        <v>0</v>
      </c>
      <c r="F282" s="262">
        <f t="shared" si="49"/>
        <v>0</v>
      </c>
      <c r="G282" s="262">
        <f t="shared" si="49"/>
        <v>0</v>
      </c>
      <c r="H282" s="262">
        <f t="shared" si="49"/>
        <v>0</v>
      </c>
      <c r="I282" s="262">
        <f t="shared" si="49"/>
        <v>0</v>
      </c>
      <c r="J282" s="262">
        <f t="shared" si="49"/>
        <v>0</v>
      </c>
      <c r="K282" s="262">
        <f t="shared" si="49"/>
        <v>0</v>
      </c>
      <c r="L282" s="264">
        <v>20000</v>
      </c>
      <c r="M282" s="265">
        <v>20000</v>
      </c>
    </row>
    <row r="283" spans="1:13" s="326" customFormat="1" ht="15" customHeight="1">
      <c r="A283" s="253">
        <v>322</v>
      </c>
      <c r="B283" s="254" t="s">
        <v>24</v>
      </c>
      <c r="C283" s="255">
        <f>SUM(D283+E283+F283+G283+H283+I283+J283+K283)</f>
        <v>20000</v>
      </c>
      <c r="D283" s="256">
        <v>20000</v>
      </c>
      <c r="E283" s="256"/>
      <c r="F283" s="256"/>
      <c r="G283" s="254"/>
      <c r="H283" s="257"/>
      <c r="I283" s="254"/>
      <c r="J283" s="254"/>
      <c r="K283" s="257"/>
      <c r="L283" s="258"/>
      <c r="M283" s="259"/>
    </row>
    <row r="284" spans="1:13" s="326" customFormat="1" ht="15" customHeight="1">
      <c r="A284" s="282">
        <v>323</v>
      </c>
      <c r="B284" s="283" t="s">
        <v>25</v>
      </c>
      <c r="C284" s="255">
        <f>SUM(D284+E284+F284+G284+H284+I284+J284+K284)</f>
        <v>0</v>
      </c>
      <c r="D284" s="256"/>
      <c r="E284" s="256"/>
      <c r="F284" s="256"/>
      <c r="G284" s="254"/>
      <c r="H284" s="257"/>
      <c r="I284" s="254"/>
      <c r="J284" s="254"/>
      <c r="K284" s="257"/>
      <c r="L284" s="258"/>
      <c r="M284" s="259"/>
    </row>
    <row r="285" spans="1:13" s="268" customFormat="1" ht="12.75">
      <c r="A285" s="282" t="s">
        <v>105</v>
      </c>
      <c r="B285" s="283"/>
      <c r="C285" s="255">
        <f>SUM(D285+E285+F285+G285+H285+I285+J285+K285)</f>
        <v>0</v>
      </c>
      <c r="D285" s="256"/>
      <c r="E285" s="256"/>
      <c r="F285" s="256"/>
      <c r="G285" s="254"/>
      <c r="H285" s="257"/>
      <c r="I285" s="254"/>
      <c r="J285" s="254"/>
      <c r="K285" s="257"/>
      <c r="L285" s="258"/>
      <c r="M285" s="258"/>
    </row>
    <row r="286" spans="1:13" s="268" customFormat="1" ht="20.25" customHeight="1">
      <c r="A286" s="284"/>
      <c r="B286" s="284" t="s">
        <v>85</v>
      </c>
      <c r="C286" s="285">
        <f aca="true" t="shared" si="50" ref="C286:K286">SUM(C283+C284+C285)</f>
        <v>20000</v>
      </c>
      <c r="D286" s="285">
        <f t="shared" si="50"/>
        <v>20000</v>
      </c>
      <c r="E286" s="285">
        <f t="shared" si="50"/>
        <v>0</v>
      </c>
      <c r="F286" s="285">
        <f t="shared" si="50"/>
        <v>0</v>
      </c>
      <c r="G286" s="285">
        <f t="shared" si="50"/>
        <v>0</v>
      </c>
      <c r="H286" s="285">
        <f t="shared" si="50"/>
        <v>0</v>
      </c>
      <c r="I286" s="285">
        <f t="shared" si="50"/>
        <v>0</v>
      </c>
      <c r="J286" s="285">
        <f t="shared" si="50"/>
        <v>0</v>
      </c>
      <c r="K286" s="285">
        <f t="shared" si="50"/>
        <v>0</v>
      </c>
      <c r="L286" s="285">
        <v>20000</v>
      </c>
      <c r="M286" s="285">
        <v>20000</v>
      </c>
    </row>
    <row r="287" spans="1:13" s="268" customFormat="1" ht="12.75">
      <c r="A287" s="324"/>
      <c r="B287" s="324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</row>
    <row r="288" spans="1:13" s="268" customFormat="1" ht="31.5" customHeight="1">
      <c r="A288" s="194"/>
      <c r="B288" s="194" t="s">
        <v>200</v>
      </c>
      <c r="C288" s="194"/>
      <c r="D288" s="194"/>
      <c r="E288" s="194"/>
      <c r="F288" s="194" t="s">
        <v>189</v>
      </c>
      <c r="G288" s="194"/>
      <c r="H288" s="194"/>
      <c r="I288" s="194"/>
      <c r="J288" s="194"/>
      <c r="K288" s="194"/>
      <c r="L288" s="194"/>
      <c r="M288" s="194"/>
    </row>
    <row r="289" spans="1:13" s="269" customFormat="1" ht="12.75">
      <c r="A289" s="324"/>
      <c r="B289" s="324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</row>
    <row r="290" spans="1:13" s="269" customFormat="1" ht="15">
      <c r="A290" s="239" t="s">
        <v>190</v>
      </c>
      <c r="B290" s="267"/>
      <c r="C290" s="267"/>
      <c r="D290" s="241" t="s">
        <v>144</v>
      </c>
      <c r="E290" s="280"/>
      <c r="F290" s="267"/>
      <c r="G290" s="267"/>
      <c r="H290" s="281"/>
      <c r="I290" s="267"/>
      <c r="J290" s="267"/>
      <c r="K290" s="281"/>
      <c r="L290" s="267"/>
      <c r="M290" s="267"/>
    </row>
    <row r="291" spans="1:13" s="269" customFormat="1" ht="117">
      <c r="A291" s="228" t="s">
        <v>29</v>
      </c>
      <c r="B291" s="229" t="s">
        <v>10</v>
      </c>
      <c r="C291" s="229" t="s">
        <v>174</v>
      </c>
      <c r="D291" s="229" t="s">
        <v>77</v>
      </c>
      <c r="E291" s="229" t="s">
        <v>30</v>
      </c>
      <c r="F291" s="229" t="s">
        <v>4</v>
      </c>
      <c r="G291" s="244" t="s">
        <v>5</v>
      </c>
      <c r="H291" s="245" t="s">
        <v>6</v>
      </c>
      <c r="I291" s="244" t="s">
        <v>9</v>
      </c>
      <c r="J291" s="246" t="s">
        <v>31</v>
      </c>
      <c r="K291" s="247" t="s">
        <v>7</v>
      </c>
      <c r="L291" s="229" t="s">
        <v>138</v>
      </c>
      <c r="M291" s="229" t="s">
        <v>176</v>
      </c>
    </row>
    <row r="292" spans="1:13" s="269" customFormat="1" ht="22.5">
      <c r="A292" s="230" t="s">
        <v>32</v>
      </c>
      <c r="B292" s="231" t="s">
        <v>33</v>
      </c>
      <c r="C292" s="231" t="s">
        <v>34</v>
      </c>
      <c r="D292" s="231" t="s">
        <v>35</v>
      </c>
      <c r="E292" s="231" t="s">
        <v>75</v>
      </c>
      <c r="F292" s="231" t="s">
        <v>78</v>
      </c>
      <c r="G292" s="231" t="s">
        <v>36</v>
      </c>
      <c r="H292" s="231" t="s">
        <v>37</v>
      </c>
      <c r="I292" s="231" t="s">
        <v>38</v>
      </c>
      <c r="J292" s="231" t="s">
        <v>39</v>
      </c>
      <c r="K292" s="231" t="s">
        <v>40</v>
      </c>
      <c r="L292" s="231" t="s">
        <v>41</v>
      </c>
      <c r="M292" s="231" t="s">
        <v>79</v>
      </c>
    </row>
    <row r="293" spans="1:13" s="269" customFormat="1" ht="22.5">
      <c r="A293" s="270">
        <v>42</v>
      </c>
      <c r="B293" s="271" t="s">
        <v>86</v>
      </c>
      <c r="C293" s="286">
        <f aca="true" t="shared" si="51" ref="C293:K293">SUM(C294+C295+C296)</f>
        <v>0</v>
      </c>
      <c r="D293" s="286">
        <f t="shared" si="51"/>
        <v>0</v>
      </c>
      <c r="E293" s="286">
        <f t="shared" si="51"/>
        <v>0</v>
      </c>
      <c r="F293" s="286">
        <f t="shared" si="51"/>
        <v>0</v>
      </c>
      <c r="G293" s="286">
        <f t="shared" si="51"/>
        <v>0</v>
      </c>
      <c r="H293" s="286">
        <f t="shared" si="51"/>
        <v>0</v>
      </c>
      <c r="I293" s="286">
        <f t="shared" si="51"/>
        <v>0</v>
      </c>
      <c r="J293" s="286">
        <f t="shared" si="51"/>
        <v>0</v>
      </c>
      <c r="K293" s="286">
        <f t="shared" si="51"/>
        <v>0</v>
      </c>
      <c r="L293" s="237"/>
      <c r="M293" s="237"/>
    </row>
    <row r="294" spans="1:13" s="268" customFormat="1" ht="12.75">
      <c r="A294" s="270">
        <v>422</v>
      </c>
      <c r="B294" s="271"/>
      <c r="C294" s="286"/>
      <c r="D294" s="286"/>
      <c r="E294" s="286"/>
      <c r="F294" s="286"/>
      <c r="G294" s="286"/>
      <c r="H294" s="287"/>
      <c r="I294" s="286"/>
      <c r="J294" s="286"/>
      <c r="K294" s="286"/>
      <c r="L294" s="237"/>
      <c r="M294" s="237"/>
    </row>
    <row r="295" spans="1:13" s="268" customFormat="1" ht="30.75" customHeight="1">
      <c r="A295" s="270">
        <v>424</v>
      </c>
      <c r="B295" s="271"/>
      <c r="C295" s="286"/>
      <c r="D295" s="286"/>
      <c r="E295" s="286"/>
      <c r="F295" s="286"/>
      <c r="G295" s="286"/>
      <c r="H295" s="287"/>
      <c r="I295" s="286"/>
      <c r="J295" s="286"/>
      <c r="K295" s="286"/>
      <c r="L295" s="237"/>
      <c r="M295" s="237"/>
    </row>
    <row r="296" spans="1:13" ht="12.75">
      <c r="A296" s="270"/>
      <c r="B296" s="271"/>
      <c r="C296" s="286"/>
      <c r="D296" s="286"/>
      <c r="E296" s="286"/>
      <c r="F296" s="286"/>
      <c r="G296" s="286"/>
      <c r="H296" s="287"/>
      <c r="I296" s="286"/>
      <c r="J296" s="286"/>
      <c r="K296" s="286"/>
      <c r="L296" s="237"/>
      <c r="M296" s="237"/>
    </row>
    <row r="297" spans="1:13" ht="25.5" customHeight="1">
      <c r="A297" s="289"/>
      <c r="B297" s="284" t="s">
        <v>85</v>
      </c>
      <c r="C297" s="290">
        <f aca="true" t="shared" si="52" ref="C297:M297">SUM(C293)</f>
        <v>0</v>
      </c>
      <c r="D297" s="290">
        <f t="shared" si="52"/>
        <v>0</v>
      </c>
      <c r="E297" s="290">
        <f t="shared" si="52"/>
        <v>0</v>
      </c>
      <c r="F297" s="290">
        <f t="shared" si="52"/>
        <v>0</v>
      </c>
      <c r="G297" s="290">
        <f t="shared" si="52"/>
        <v>0</v>
      </c>
      <c r="H297" s="291">
        <f t="shared" si="52"/>
        <v>0</v>
      </c>
      <c r="I297" s="290">
        <f t="shared" si="52"/>
        <v>0</v>
      </c>
      <c r="J297" s="290">
        <f t="shared" si="52"/>
        <v>0</v>
      </c>
      <c r="K297" s="290">
        <f t="shared" si="52"/>
        <v>0</v>
      </c>
      <c r="L297" s="290">
        <f t="shared" si="52"/>
        <v>0</v>
      </c>
      <c r="M297" s="290">
        <f t="shared" si="52"/>
        <v>0</v>
      </c>
    </row>
    <row r="298" spans="1:13" ht="24" customHeight="1">
      <c r="A298" s="324"/>
      <c r="B298" s="324"/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  <c r="M298" s="325"/>
    </row>
    <row r="299" spans="1:13" ht="12.75" customHeight="1">
      <c r="A299" s="239" t="s">
        <v>191</v>
      </c>
      <c r="B299" s="267"/>
      <c r="C299" s="241" t="s">
        <v>178</v>
      </c>
      <c r="D299" s="268"/>
      <c r="E299" s="280"/>
      <c r="F299" s="267"/>
      <c r="G299" s="267"/>
      <c r="H299" s="281"/>
      <c r="I299" s="267"/>
      <c r="J299" s="267"/>
      <c r="K299" s="281"/>
      <c r="L299" s="267"/>
      <c r="M299" s="267"/>
    </row>
    <row r="300" spans="1:13" ht="33" customHeight="1">
      <c r="A300" s="228" t="s">
        <v>29</v>
      </c>
      <c r="B300" s="229" t="s">
        <v>10</v>
      </c>
      <c r="C300" s="229" t="s">
        <v>174</v>
      </c>
      <c r="D300" s="229" t="s">
        <v>77</v>
      </c>
      <c r="E300" s="229" t="s">
        <v>30</v>
      </c>
      <c r="F300" s="229" t="s">
        <v>4</v>
      </c>
      <c r="G300" s="244" t="s">
        <v>5</v>
      </c>
      <c r="H300" s="245" t="s">
        <v>6</v>
      </c>
      <c r="I300" s="244" t="s">
        <v>9</v>
      </c>
      <c r="J300" s="246" t="s">
        <v>31</v>
      </c>
      <c r="K300" s="247" t="s">
        <v>7</v>
      </c>
      <c r="L300" s="229" t="s">
        <v>138</v>
      </c>
      <c r="M300" s="229" t="s">
        <v>176</v>
      </c>
    </row>
    <row r="301" spans="1:13" ht="12.75" customHeight="1">
      <c r="A301" s="230" t="s">
        <v>32</v>
      </c>
      <c r="B301" s="231" t="s">
        <v>33</v>
      </c>
      <c r="C301" s="231" t="s">
        <v>34</v>
      </c>
      <c r="D301" s="231" t="s">
        <v>35</v>
      </c>
      <c r="E301" s="231" t="s">
        <v>75</v>
      </c>
      <c r="F301" s="231" t="s">
        <v>78</v>
      </c>
      <c r="G301" s="231" t="s">
        <v>36</v>
      </c>
      <c r="H301" s="231" t="s">
        <v>37</v>
      </c>
      <c r="I301" s="231" t="s">
        <v>38</v>
      </c>
      <c r="J301" s="231" t="s">
        <v>39</v>
      </c>
      <c r="K301" s="231" t="s">
        <v>40</v>
      </c>
      <c r="L301" s="231" t="s">
        <v>41</v>
      </c>
      <c r="M301" s="231" t="s">
        <v>79</v>
      </c>
    </row>
    <row r="302" spans="1:13" ht="15.75" customHeight="1">
      <c r="A302" s="270">
        <v>42</v>
      </c>
      <c r="B302" s="271" t="s">
        <v>86</v>
      </c>
      <c r="C302" s="286">
        <v>6300</v>
      </c>
      <c r="D302" s="286">
        <v>6300</v>
      </c>
      <c r="E302" s="286">
        <f aca="true" t="shared" si="53" ref="E302:K302">SUM(E303)</f>
        <v>0</v>
      </c>
      <c r="F302" s="286">
        <f t="shared" si="53"/>
        <v>0</v>
      </c>
      <c r="G302" s="286">
        <f t="shared" si="53"/>
        <v>0</v>
      </c>
      <c r="H302" s="287">
        <f t="shared" si="53"/>
        <v>0</v>
      </c>
      <c r="I302" s="286">
        <f t="shared" si="53"/>
        <v>0</v>
      </c>
      <c r="J302" s="286">
        <f t="shared" si="53"/>
        <v>0</v>
      </c>
      <c r="K302" s="286">
        <f t="shared" si="53"/>
        <v>0</v>
      </c>
      <c r="L302" s="237">
        <v>6300</v>
      </c>
      <c r="M302" s="237">
        <v>6300</v>
      </c>
    </row>
    <row r="303" spans="1:13" ht="12.75" customHeight="1">
      <c r="A303" s="270">
        <v>424</v>
      </c>
      <c r="B303" s="271" t="s">
        <v>89</v>
      </c>
      <c r="C303" s="286">
        <f>SUM(D303+E303+F303+G303+H303+I303+J303+K303)</f>
        <v>0</v>
      </c>
      <c r="D303" s="272"/>
      <c r="E303" s="272"/>
      <c r="F303" s="272"/>
      <c r="G303" s="272"/>
      <c r="H303" s="288"/>
      <c r="I303" s="272"/>
      <c r="J303" s="272"/>
      <c r="K303" s="273"/>
      <c r="L303" s="274"/>
      <c r="M303" s="274"/>
    </row>
    <row r="304" spans="1:13" ht="24.75" customHeight="1">
      <c r="A304" s="289"/>
      <c r="B304" s="284" t="s">
        <v>85</v>
      </c>
      <c r="C304" s="290">
        <f aca="true" t="shared" si="54" ref="C304:M304">SUM(C302)</f>
        <v>6300</v>
      </c>
      <c r="D304" s="290">
        <f t="shared" si="54"/>
        <v>6300</v>
      </c>
      <c r="E304" s="290">
        <f t="shared" si="54"/>
        <v>0</v>
      </c>
      <c r="F304" s="290">
        <f t="shared" si="54"/>
        <v>0</v>
      </c>
      <c r="G304" s="290">
        <f t="shared" si="54"/>
        <v>0</v>
      </c>
      <c r="H304" s="291">
        <f t="shared" si="54"/>
        <v>0</v>
      </c>
      <c r="I304" s="290">
        <f t="shared" si="54"/>
        <v>0</v>
      </c>
      <c r="J304" s="290">
        <f t="shared" si="54"/>
        <v>0</v>
      </c>
      <c r="K304" s="290">
        <f t="shared" si="54"/>
        <v>0</v>
      </c>
      <c r="L304" s="290">
        <f t="shared" si="54"/>
        <v>6300</v>
      </c>
      <c r="M304" s="290">
        <f t="shared" si="54"/>
        <v>6300</v>
      </c>
    </row>
    <row r="305" spans="1:13" ht="12.75" customHeight="1">
      <c r="A305" s="239"/>
      <c r="B305" s="267"/>
      <c r="C305" s="267"/>
      <c r="D305" s="267"/>
      <c r="E305" s="292"/>
      <c r="F305" s="267"/>
      <c r="G305" s="267"/>
      <c r="H305" s="281"/>
      <c r="I305" s="267"/>
      <c r="J305" s="267"/>
      <c r="K305" s="281"/>
      <c r="L305" s="267"/>
      <c r="M305" s="267"/>
    </row>
    <row r="306" spans="1:13" ht="24" customHeight="1">
      <c r="A306" s="329" t="s">
        <v>201</v>
      </c>
      <c r="B306" s="330"/>
      <c r="C306" s="330"/>
      <c r="D306" s="330"/>
      <c r="E306" s="234"/>
      <c r="F306" s="234"/>
      <c r="G306" s="234"/>
      <c r="H306" s="236"/>
      <c r="I306" s="234"/>
      <c r="J306" s="234"/>
      <c r="K306" s="236"/>
      <c r="L306" s="234"/>
      <c r="M306" s="234"/>
    </row>
    <row r="307" spans="1:13" ht="21" customHeight="1">
      <c r="A307" s="239" t="s">
        <v>203</v>
      </c>
      <c r="B307" s="267"/>
      <c r="C307" s="267"/>
      <c r="D307" s="241"/>
      <c r="E307" s="280"/>
      <c r="F307" s="267"/>
      <c r="G307" s="267"/>
      <c r="H307" s="281"/>
      <c r="I307" s="267"/>
      <c r="J307" s="267"/>
      <c r="K307" s="281"/>
      <c r="L307" s="267"/>
      <c r="M307" s="267"/>
    </row>
    <row r="308" spans="1:13" s="18" customFormat="1" ht="28.5" customHeight="1">
      <c r="A308" s="228" t="s">
        <v>29</v>
      </c>
      <c r="B308" s="229" t="s">
        <v>10</v>
      </c>
      <c r="C308" s="229" t="s">
        <v>174</v>
      </c>
      <c r="D308" s="229" t="s">
        <v>77</v>
      </c>
      <c r="E308" s="229" t="s">
        <v>30</v>
      </c>
      <c r="F308" s="229" t="s">
        <v>4</v>
      </c>
      <c r="G308" s="244" t="s">
        <v>5</v>
      </c>
      <c r="H308" s="245" t="s">
        <v>6</v>
      </c>
      <c r="I308" s="244" t="s">
        <v>9</v>
      </c>
      <c r="J308" s="246" t="s">
        <v>31</v>
      </c>
      <c r="K308" s="247" t="s">
        <v>7</v>
      </c>
      <c r="L308" s="229" t="s">
        <v>138</v>
      </c>
      <c r="M308" s="229" t="s">
        <v>176</v>
      </c>
    </row>
    <row r="309" spans="1:13" s="18" customFormat="1" ht="12" customHeight="1">
      <c r="A309" s="230" t="s">
        <v>32</v>
      </c>
      <c r="B309" s="231" t="s">
        <v>33</v>
      </c>
      <c r="C309" s="231" t="s">
        <v>34</v>
      </c>
      <c r="D309" s="231" t="s">
        <v>35</v>
      </c>
      <c r="E309" s="231" t="s">
        <v>75</v>
      </c>
      <c r="F309" s="231" t="s">
        <v>78</v>
      </c>
      <c r="G309" s="231" t="s">
        <v>36</v>
      </c>
      <c r="H309" s="231" t="s">
        <v>37</v>
      </c>
      <c r="I309" s="231" t="s">
        <v>38</v>
      </c>
      <c r="J309" s="231" t="s">
        <v>39</v>
      </c>
      <c r="K309" s="231" t="s">
        <v>40</v>
      </c>
      <c r="L309" s="231" t="s">
        <v>41</v>
      </c>
      <c r="M309" s="231" t="s">
        <v>79</v>
      </c>
    </row>
    <row r="310" spans="1:13" ht="18.75" customHeight="1">
      <c r="A310" s="248">
        <v>31</v>
      </c>
      <c r="B310" s="249" t="s">
        <v>21</v>
      </c>
      <c r="C310" s="250">
        <f aca="true" t="shared" si="55" ref="C310:K310">SUM(C311+C312+C313)</f>
        <v>0</v>
      </c>
      <c r="D310" s="250">
        <f t="shared" si="55"/>
        <v>0</v>
      </c>
      <c r="E310" s="250">
        <f t="shared" si="55"/>
        <v>0</v>
      </c>
      <c r="F310" s="250">
        <f t="shared" si="55"/>
        <v>0</v>
      </c>
      <c r="G310" s="250">
        <f t="shared" si="55"/>
        <v>0</v>
      </c>
      <c r="H310" s="251">
        <f t="shared" si="55"/>
        <v>0</v>
      </c>
      <c r="I310" s="250">
        <f t="shared" si="55"/>
        <v>0</v>
      </c>
      <c r="J310" s="250">
        <f t="shared" si="55"/>
        <v>0</v>
      </c>
      <c r="K310" s="250">
        <f t="shared" si="55"/>
        <v>0</v>
      </c>
      <c r="L310" s="252"/>
      <c r="M310" s="252"/>
    </row>
    <row r="311" spans="1:13" ht="13.5" customHeight="1">
      <c r="A311" s="253">
        <v>311</v>
      </c>
      <c r="B311" s="254" t="s">
        <v>74</v>
      </c>
      <c r="C311" s="255">
        <f>SUM(D311+E311+F311+G311+H311+I311+J311+K311)</f>
        <v>0</v>
      </c>
      <c r="D311" s="256"/>
      <c r="E311" s="256"/>
      <c r="F311" s="256"/>
      <c r="G311" s="254"/>
      <c r="H311" s="257"/>
      <c r="I311" s="254"/>
      <c r="J311" s="254"/>
      <c r="K311" s="257"/>
      <c r="L311" s="258"/>
      <c r="M311" s="259"/>
    </row>
    <row r="312" spans="1:13" ht="13.5" customHeight="1">
      <c r="A312" s="253">
        <v>312</v>
      </c>
      <c r="B312" s="254" t="s">
        <v>11</v>
      </c>
      <c r="C312" s="255">
        <f>SUM(D312+E312+F312+G312+H312+I312+J312+K312)</f>
        <v>0</v>
      </c>
      <c r="D312" s="256"/>
      <c r="E312" s="256"/>
      <c r="F312" s="256"/>
      <c r="G312" s="254"/>
      <c r="H312" s="257"/>
      <c r="I312" s="254"/>
      <c r="J312" s="254"/>
      <c r="K312" s="257"/>
      <c r="L312" s="258"/>
      <c r="M312" s="259"/>
    </row>
    <row r="313" spans="1:13" ht="13.5" customHeight="1">
      <c r="A313" s="253">
        <v>313</v>
      </c>
      <c r="B313" s="254" t="s">
        <v>119</v>
      </c>
      <c r="C313" s="255">
        <f>SUM(D313+E313+F313+G313+H313+I313+J313+K313)</f>
        <v>0</v>
      </c>
      <c r="D313" s="256"/>
      <c r="E313" s="256"/>
      <c r="F313" s="256"/>
      <c r="G313" s="254"/>
      <c r="H313" s="257"/>
      <c r="I313" s="254"/>
      <c r="J313" s="254"/>
      <c r="K313" s="257"/>
      <c r="L313" s="258"/>
      <c r="M313" s="259"/>
    </row>
    <row r="314" spans="1:13" ht="21.75" customHeight="1">
      <c r="A314" s="260">
        <v>32</v>
      </c>
      <c r="B314" s="261" t="s">
        <v>12</v>
      </c>
      <c r="C314" s="262">
        <f aca="true" t="shared" si="56" ref="C314:K314">SUM(C315+C316+C317+C318+C319)</f>
        <v>40000</v>
      </c>
      <c r="D314" s="262">
        <f t="shared" si="56"/>
        <v>0</v>
      </c>
      <c r="E314" s="262">
        <f t="shared" si="56"/>
        <v>0</v>
      </c>
      <c r="F314" s="262">
        <f t="shared" si="56"/>
        <v>40000</v>
      </c>
      <c r="G314" s="262">
        <f t="shared" si="56"/>
        <v>0</v>
      </c>
      <c r="H314" s="263">
        <f t="shared" si="56"/>
        <v>0</v>
      </c>
      <c r="I314" s="262">
        <f t="shared" si="56"/>
        <v>0</v>
      </c>
      <c r="J314" s="262">
        <f t="shared" si="56"/>
        <v>0</v>
      </c>
      <c r="K314" s="262">
        <f t="shared" si="56"/>
        <v>0</v>
      </c>
      <c r="L314" s="264">
        <v>40000</v>
      </c>
      <c r="M314" s="265">
        <v>40000</v>
      </c>
    </row>
    <row r="315" spans="1:13" ht="12" customHeight="1">
      <c r="A315" s="253">
        <v>321</v>
      </c>
      <c r="B315" s="254" t="s">
        <v>23</v>
      </c>
      <c r="C315" s="255">
        <f>SUM(D315+E315+F315+G315+H315+I315+J315+K315)</f>
        <v>0</v>
      </c>
      <c r="D315" s="256"/>
      <c r="E315" s="256"/>
      <c r="F315" s="256"/>
      <c r="G315" s="254"/>
      <c r="H315" s="257"/>
      <c r="I315" s="254"/>
      <c r="J315" s="254"/>
      <c r="K315" s="257"/>
      <c r="L315" s="258"/>
      <c r="M315" s="259"/>
    </row>
    <row r="316" spans="1:13" ht="14.25" customHeight="1">
      <c r="A316" s="253">
        <v>322</v>
      </c>
      <c r="B316" s="254" t="s">
        <v>24</v>
      </c>
      <c r="C316" s="255">
        <f>SUM(D316+E316+F316+G316+H316+I316+J316+K316)</f>
        <v>0</v>
      </c>
      <c r="D316" s="256"/>
      <c r="E316" s="256"/>
      <c r="F316" s="256"/>
      <c r="G316" s="254"/>
      <c r="H316" s="257"/>
      <c r="I316" s="254"/>
      <c r="J316" s="254"/>
      <c r="K316" s="257"/>
      <c r="L316" s="258"/>
      <c r="M316" s="259"/>
    </row>
    <row r="317" spans="1:13" ht="15" customHeight="1">
      <c r="A317" s="253">
        <v>323</v>
      </c>
      <c r="B317" s="254" t="s">
        <v>25</v>
      </c>
      <c r="C317" s="255">
        <f>SUM(D317+E317+F317+G317+H317+I317+J317+K317)</f>
        <v>0</v>
      </c>
      <c r="D317" s="256"/>
      <c r="E317" s="256"/>
      <c r="F317" s="256"/>
      <c r="G317" s="254"/>
      <c r="H317" s="257"/>
      <c r="I317" s="254"/>
      <c r="J317" s="254"/>
      <c r="K317" s="257"/>
      <c r="L317" s="258"/>
      <c r="M317" s="259"/>
    </row>
    <row r="318" spans="1:13" ht="21.75" customHeight="1">
      <c r="A318" s="253">
        <v>324</v>
      </c>
      <c r="B318" s="254" t="s">
        <v>120</v>
      </c>
      <c r="C318" s="255">
        <f>SUM(D318+E318+F318+G318+H318+I318+J318+K318)</f>
        <v>0</v>
      </c>
      <c r="D318" s="256"/>
      <c r="E318" s="256"/>
      <c r="F318" s="256"/>
      <c r="G318" s="254"/>
      <c r="H318" s="257"/>
      <c r="I318" s="254"/>
      <c r="J318" s="254"/>
      <c r="K318" s="257"/>
      <c r="L318" s="258"/>
      <c r="M318" s="259"/>
    </row>
    <row r="319" spans="1:13" ht="15" customHeight="1">
      <c r="A319" s="253">
        <v>329</v>
      </c>
      <c r="B319" s="254" t="s">
        <v>26</v>
      </c>
      <c r="C319" s="255">
        <f>SUM(D319+E319+F319+G319+H319+I319+J319+K319)</f>
        <v>40000</v>
      </c>
      <c r="D319" s="256"/>
      <c r="E319" s="256"/>
      <c r="F319" s="256">
        <v>40000</v>
      </c>
      <c r="G319" s="254"/>
      <c r="H319" s="257"/>
      <c r="I319" s="254"/>
      <c r="J319" s="254"/>
      <c r="K319" s="257"/>
      <c r="L319" s="258"/>
      <c r="M319" s="259"/>
    </row>
    <row r="320" spans="1:13" ht="12.75">
      <c r="A320" s="260">
        <v>34</v>
      </c>
      <c r="B320" s="261" t="s">
        <v>18</v>
      </c>
      <c r="C320" s="262">
        <f aca="true" t="shared" si="57" ref="C320:K320">SUM(C321)</f>
        <v>0</v>
      </c>
      <c r="D320" s="262">
        <f t="shared" si="57"/>
        <v>0</v>
      </c>
      <c r="E320" s="262">
        <f t="shared" si="57"/>
        <v>0</v>
      </c>
      <c r="F320" s="262">
        <f t="shared" si="57"/>
        <v>0</v>
      </c>
      <c r="G320" s="262">
        <f t="shared" si="57"/>
        <v>0</v>
      </c>
      <c r="H320" s="262">
        <f t="shared" si="57"/>
        <v>0</v>
      </c>
      <c r="I320" s="262">
        <f t="shared" si="57"/>
        <v>0</v>
      </c>
      <c r="J320" s="262">
        <f t="shared" si="57"/>
        <v>0</v>
      </c>
      <c r="K320" s="262">
        <f t="shared" si="57"/>
        <v>0</v>
      </c>
      <c r="L320" s="264"/>
      <c r="M320" s="265"/>
    </row>
    <row r="321" spans="1:13" ht="12.75">
      <c r="A321" s="253">
        <v>343</v>
      </c>
      <c r="B321" s="254" t="s">
        <v>121</v>
      </c>
      <c r="C321" s="255">
        <f>SUM(D321+E321+F321+G321+H321+I321+J321+K321)</f>
        <v>0</v>
      </c>
      <c r="D321" s="256"/>
      <c r="E321" s="256"/>
      <c r="F321" s="256"/>
      <c r="G321" s="254"/>
      <c r="H321" s="257"/>
      <c r="I321" s="254"/>
      <c r="J321" s="254"/>
      <c r="K321" s="257"/>
      <c r="L321" s="258"/>
      <c r="M321" s="259"/>
    </row>
    <row r="322" spans="1:13" ht="22.5">
      <c r="A322" s="260">
        <v>42</v>
      </c>
      <c r="B322" s="261" t="s">
        <v>27</v>
      </c>
      <c r="C322" s="262">
        <f>SUM(C323+C366+C325+C326)</f>
        <v>0</v>
      </c>
      <c r="D322" s="262">
        <f>SUM(D323+D366+D325+D326)</f>
        <v>0</v>
      </c>
      <c r="E322" s="262">
        <f>SUM(E323+E366+E325+E326)</f>
        <v>0</v>
      </c>
      <c r="F322" s="262">
        <f>SUM(F323+F366+F325+F326)</f>
        <v>0</v>
      </c>
      <c r="G322" s="262">
        <f>SUM(G323+G362+G325+G326)</f>
        <v>0</v>
      </c>
      <c r="H322" s="262">
        <f>SUM(H323+H362+H325+H326)</f>
        <v>0</v>
      </c>
      <c r="I322" s="262">
        <f>SUM(I323+I362+I325+I326)</f>
        <v>0</v>
      </c>
      <c r="J322" s="262">
        <f>SUM(J323+J362+J325+J326)</f>
        <v>0</v>
      </c>
      <c r="K322" s="262">
        <f>SUM(K323+K362+K325+K326)</f>
        <v>0</v>
      </c>
      <c r="L322" s="264"/>
      <c r="M322" s="265"/>
    </row>
    <row r="323" spans="1:13" ht="12.75">
      <c r="A323" s="253">
        <v>422</v>
      </c>
      <c r="B323" s="254" t="s">
        <v>122</v>
      </c>
      <c r="C323" s="255">
        <f>SUM(D323+E323+F323+G323+H323+I323+J323+K323)</f>
        <v>0</v>
      </c>
      <c r="D323" s="256"/>
      <c r="E323" s="256"/>
      <c r="F323" s="256"/>
      <c r="G323" s="254"/>
      <c r="H323" s="257"/>
      <c r="I323" s="254"/>
      <c r="J323" s="254"/>
      <c r="K323" s="257"/>
      <c r="L323" s="258"/>
      <c r="M323" s="259"/>
    </row>
    <row r="324" spans="1:13" ht="12.75" customHeight="1">
      <c r="A324" s="270">
        <v>424</v>
      </c>
      <c r="B324" s="271" t="s">
        <v>89</v>
      </c>
      <c r="C324" s="255">
        <f>SUM(D324+E324+F324+G324+H324+I324+J324+K324)</f>
        <v>0</v>
      </c>
      <c r="D324" s="272"/>
      <c r="E324" s="272"/>
      <c r="F324" s="272"/>
      <c r="G324" s="272"/>
      <c r="H324" s="273"/>
      <c r="I324" s="272"/>
      <c r="J324" s="272"/>
      <c r="K324" s="273"/>
      <c r="L324" s="274"/>
      <c r="M324" s="274"/>
    </row>
    <row r="325" spans="1:13" ht="12.75" customHeight="1">
      <c r="A325" s="275" t="s">
        <v>105</v>
      </c>
      <c r="B325" s="276"/>
      <c r="C325" s="255">
        <f>SUM(D325+E325+F325+G325+H325+I325+J325+K325)</f>
        <v>0</v>
      </c>
      <c r="D325" s="272"/>
      <c r="E325" s="272"/>
      <c r="F325" s="272"/>
      <c r="G325" s="272"/>
      <c r="H325" s="273"/>
      <c r="I325" s="272"/>
      <c r="J325" s="272"/>
      <c r="K325" s="273"/>
      <c r="L325" s="274"/>
      <c r="M325" s="274"/>
    </row>
    <row r="326" spans="1:13" ht="12.75">
      <c r="A326" s="275"/>
      <c r="B326" s="276"/>
      <c r="C326" s="255">
        <f>SUM(D326+E326+F326+G326+H326+I326+J326+K326)</f>
        <v>0</v>
      </c>
      <c r="D326" s="272"/>
      <c r="E326" s="272"/>
      <c r="F326" s="272"/>
      <c r="G326" s="272"/>
      <c r="H326" s="273"/>
      <c r="I326" s="272"/>
      <c r="J326" s="272"/>
      <c r="K326" s="273"/>
      <c r="L326" s="274"/>
      <c r="M326" s="274"/>
    </row>
    <row r="327" spans="1:13" ht="13.5">
      <c r="A327" s="277"/>
      <c r="B327" s="278" t="s">
        <v>85</v>
      </c>
      <c r="C327" s="279">
        <f aca="true" t="shared" si="58" ref="C327:M327">SUM(C310+C314+C320+C322)</f>
        <v>40000</v>
      </c>
      <c r="D327" s="279">
        <f t="shared" si="58"/>
        <v>0</v>
      </c>
      <c r="E327" s="279">
        <f t="shared" si="58"/>
        <v>0</v>
      </c>
      <c r="F327" s="279">
        <f t="shared" si="58"/>
        <v>40000</v>
      </c>
      <c r="G327" s="279">
        <f t="shared" si="58"/>
        <v>0</v>
      </c>
      <c r="H327" s="279">
        <f t="shared" si="58"/>
        <v>0</v>
      </c>
      <c r="I327" s="279">
        <f t="shared" si="58"/>
        <v>0</v>
      </c>
      <c r="J327" s="279">
        <f t="shared" si="58"/>
        <v>0</v>
      </c>
      <c r="K327" s="279">
        <f t="shared" si="58"/>
        <v>0</v>
      </c>
      <c r="L327" s="279">
        <f t="shared" si="58"/>
        <v>40000</v>
      </c>
      <c r="M327" s="279">
        <f t="shared" si="58"/>
        <v>40000</v>
      </c>
    </row>
    <row r="328" spans="1:13" ht="12.75">
      <c r="A328" s="234"/>
      <c r="B328" s="234"/>
      <c r="C328" s="234"/>
      <c r="D328" s="234"/>
      <c r="E328" s="234"/>
      <c r="F328" s="234"/>
      <c r="G328" s="234"/>
      <c r="H328" s="236"/>
      <c r="I328" s="234"/>
      <c r="J328" s="234"/>
      <c r="K328" s="236"/>
      <c r="L328" s="234"/>
      <c r="M328" s="234"/>
    </row>
    <row r="329" spans="1:13" ht="12.75">
      <c r="A329" s="234"/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</row>
    <row r="330" spans="1:13" ht="13.5">
      <c r="A330" s="238"/>
      <c r="B330" s="292" t="s">
        <v>106</v>
      </c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</row>
    <row r="331" spans="1:13" ht="12.75">
      <c r="A331" s="238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</row>
    <row r="332" spans="1:13" ht="12.75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</row>
    <row r="333" spans="1:13" ht="12.75">
      <c r="A333" s="234"/>
      <c r="B333" s="234"/>
      <c r="C333" s="234"/>
      <c r="D333" s="234"/>
      <c r="E333" s="234"/>
      <c r="F333" s="234"/>
      <c r="G333" s="234"/>
      <c r="H333" s="234"/>
      <c r="I333" s="234"/>
      <c r="J333" s="192" t="s">
        <v>72</v>
      </c>
      <c r="K333" s="234"/>
      <c r="L333" s="60" t="s">
        <v>123</v>
      </c>
      <c r="M333" s="176"/>
    </row>
    <row r="334" spans="1:13" ht="12.75">
      <c r="A334" s="234"/>
      <c r="B334" s="234"/>
      <c r="C334" s="234"/>
      <c r="D334" s="234"/>
      <c r="E334" s="234"/>
      <c r="F334" s="234"/>
      <c r="G334" s="234"/>
      <c r="H334" s="234"/>
      <c r="I334" s="234"/>
      <c r="J334" s="192"/>
      <c r="K334" s="234"/>
      <c r="L334" s="60"/>
      <c r="M334" s="176"/>
    </row>
    <row r="335" spans="1:13" ht="12.75">
      <c r="A335" s="234"/>
      <c r="B335" s="234"/>
      <c r="C335" s="234"/>
      <c r="D335" s="234"/>
      <c r="E335" s="234"/>
      <c r="F335" s="234"/>
      <c r="G335" s="234"/>
      <c r="H335" s="234"/>
      <c r="I335" s="234"/>
      <c r="J335" s="236"/>
      <c r="K335" s="335"/>
      <c r="L335" s="357" t="s">
        <v>204</v>
      </c>
      <c r="M335" s="357"/>
    </row>
    <row r="336" spans="1:9" ht="12.75">
      <c r="A336" s="234"/>
      <c r="B336" s="234"/>
      <c r="C336" s="234"/>
      <c r="D336" s="234"/>
      <c r="E336" s="234"/>
      <c r="F336" s="234"/>
      <c r="G336" s="234"/>
      <c r="H336" s="234"/>
      <c r="I336" s="234"/>
    </row>
    <row r="337" spans="1:13" ht="12.75">
      <c r="A337" s="234"/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</row>
    <row r="338" spans="1:13" ht="12.75">
      <c r="A338" s="234"/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</row>
    <row r="339" spans="1:13" ht="12.75">
      <c r="A339" s="234"/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</row>
    <row r="340" spans="1:13" ht="12.75">
      <c r="A340" s="234"/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</row>
    <row r="341" spans="1:13" ht="12.75">
      <c r="A341" s="234"/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</row>
    <row r="342" spans="1:13" ht="12.75">
      <c r="A342" s="234"/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</row>
    <row r="343" spans="1:13" ht="12.75">
      <c r="A343" s="234"/>
      <c r="B343" s="234"/>
      <c r="C343" s="234"/>
      <c r="D343" s="234"/>
      <c r="E343" s="234"/>
      <c r="F343" s="234"/>
      <c r="G343" s="234"/>
      <c r="H343" s="236"/>
      <c r="I343" s="234"/>
      <c r="J343" s="234"/>
      <c r="K343" s="236"/>
      <c r="L343" s="234"/>
      <c r="M343" s="234"/>
    </row>
    <row r="344" spans="1:13" ht="12.75">
      <c r="A344" s="234"/>
      <c r="B344" s="234"/>
      <c r="C344" s="234"/>
      <c r="D344" s="234"/>
      <c r="E344" s="234"/>
      <c r="F344" s="234"/>
      <c r="G344" s="234"/>
      <c r="H344" s="236"/>
      <c r="I344" s="234"/>
      <c r="J344" s="234"/>
      <c r="K344" s="236"/>
      <c r="L344" s="234"/>
      <c r="M344" s="234"/>
    </row>
    <row r="345" spans="1:13" ht="12.75">
      <c r="A345" s="234"/>
      <c r="B345" s="234"/>
      <c r="C345" s="234"/>
      <c r="D345" s="234"/>
      <c r="E345" s="234"/>
      <c r="F345" s="234"/>
      <c r="G345" s="234"/>
      <c r="H345" s="236"/>
      <c r="I345" s="234"/>
      <c r="J345" s="234"/>
      <c r="K345" s="236"/>
      <c r="L345" s="234"/>
      <c r="M345" s="234"/>
    </row>
    <row r="346" spans="1:11" ht="12.75">
      <c r="A346" s="234"/>
      <c r="B346" s="234"/>
      <c r="C346" s="234"/>
      <c r="D346" s="234"/>
      <c r="E346" s="234"/>
      <c r="F346" s="234"/>
      <c r="G346" s="234"/>
      <c r="H346" s="236"/>
      <c r="I346" s="234"/>
      <c r="J346" s="234"/>
      <c r="K346" s="236"/>
    </row>
    <row r="349" spans="8:11" ht="12.75">
      <c r="H349" s="171"/>
      <c r="I349" s="334"/>
      <c r="J349" s="334"/>
      <c r="K349" s="334"/>
    </row>
    <row r="355" spans="8:11" ht="12.75">
      <c r="H355" s="8"/>
      <c r="K355" s="8"/>
    </row>
  </sheetData>
  <sheetProtection/>
  <mergeCells count="8">
    <mergeCell ref="G27:J27"/>
    <mergeCell ref="B24:C24"/>
    <mergeCell ref="L5:M5"/>
    <mergeCell ref="A1:K1"/>
    <mergeCell ref="A2:B2"/>
    <mergeCell ref="C2:G2"/>
    <mergeCell ref="D5:G5"/>
    <mergeCell ref="H5:I5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2019-12-23T11:13:55Z</cp:lastPrinted>
  <dcterms:created xsi:type="dcterms:W3CDTF">1996-10-14T23:33:28Z</dcterms:created>
  <dcterms:modified xsi:type="dcterms:W3CDTF">2019-12-27T14:47:50Z</dcterms:modified>
  <cp:category/>
  <cp:version/>
  <cp:contentType/>
  <cp:contentStatus/>
</cp:coreProperties>
</file>